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ceC\Desktop\2018 domes lēmumi\"/>
    </mc:Choice>
  </mc:AlternateContent>
  <bookViews>
    <workbookView xWindow="0" yWindow="0" windowWidth="21300" windowHeight="9360"/>
  </bookViews>
  <sheets>
    <sheet name="Atšifrējums izdevumi" sheetId="1" r:id="rId1"/>
    <sheet name="Atšifrējums ieņēmumi" sheetId="2" r:id="rId2"/>
    <sheet name="kopsavilkums" sheetId="3" r:id="rId3"/>
  </sheets>
  <definedNames>
    <definedName name="_xlnm._FilterDatabase" localSheetId="0" hidden="1">'Atšifrējums izdevumi'!$A$7:$W$644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9" i="1" l="1"/>
  <c r="F639" i="1"/>
  <c r="G639" i="1"/>
  <c r="H639" i="1"/>
  <c r="I639" i="1"/>
  <c r="J639" i="1"/>
  <c r="K639" i="1"/>
  <c r="L639" i="1"/>
  <c r="M639" i="1"/>
  <c r="O639" i="1"/>
  <c r="P639" i="1"/>
  <c r="Q639" i="1"/>
  <c r="R639" i="1"/>
  <c r="S639" i="1"/>
  <c r="T639" i="1"/>
  <c r="U639" i="1"/>
  <c r="E574" i="1"/>
  <c r="E640" i="1" s="1"/>
  <c r="F574" i="1"/>
  <c r="F640" i="1" s="1"/>
  <c r="G574" i="1"/>
  <c r="G640" i="1" s="1"/>
  <c r="H574" i="1"/>
  <c r="I574" i="1"/>
  <c r="I640" i="1" s="1"/>
  <c r="J574" i="1"/>
  <c r="J640" i="1" s="1"/>
  <c r="K574" i="1"/>
  <c r="K640" i="1" s="1"/>
  <c r="L574" i="1"/>
  <c r="M574" i="1"/>
  <c r="M640" i="1" s="1"/>
  <c r="O574" i="1"/>
  <c r="O640" i="1" s="1"/>
  <c r="P574" i="1"/>
  <c r="P640" i="1" s="1"/>
  <c r="Q574" i="1"/>
  <c r="Q640" i="1" s="1"/>
  <c r="R574" i="1"/>
  <c r="R640" i="1" s="1"/>
  <c r="S574" i="1"/>
  <c r="T574" i="1"/>
  <c r="T640" i="1" s="1"/>
  <c r="U574" i="1"/>
  <c r="U640" i="1" s="1"/>
  <c r="N575" i="1"/>
  <c r="N611" i="1"/>
  <c r="V611" i="1" s="1"/>
  <c r="L640" i="1" l="1"/>
  <c r="H640" i="1"/>
  <c r="V575" i="1"/>
  <c r="S640" i="1"/>
  <c r="T33" i="2"/>
  <c r="U33" i="2"/>
  <c r="N622" i="1"/>
  <c r="V622" i="1" s="1"/>
  <c r="T43" i="2" l="1"/>
  <c r="U43" i="2"/>
  <c r="F45" i="2"/>
  <c r="T38" i="2" l="1"/>
  <c r="U38" i="2"/>
  <c r="T36" i="2"/>
  <c r="U36" i="2"/>
  <c r="N499" i="1" l="1"/>
  <c r="V499" i="1" s="1"/>
  <c r="N516" i="1"/>
  <c r="V516" i="1" s="1"/>
  <c r="N515" i="1"/>
  <c r="V515" i="1" s="1"/>
  <c r="C66" i="3" l="1"/>
  <c r="C61" i="3"/>
  <c r="C55" i="3"/>
  <c r="C50" i="3"/>
  <c r="C48" i="3"/>
  <c r="C44" i="3"/>
  <c r="C40" i="3"/>
  <c r="C36" i="3"/>
  <c r="C32" i="3"/>
  <c r="C27" i="3"/>
  <c r="C19" i="3"/>
  <c r="C10" i="3"/>
  <c r="C68" i="3" l="1"/>
  <c r="C9" i="3"/>
  <c r="C7" i="3" s="1"/>
  <c r="C69" i="3" l="1"/>
  <c r="U49" i="2"/>
  <c r="S48" i="2"/>
  <c r="R48" i="2"/>
  <c r="Q48" i="2"/>
  <c r="P48" i="2"/>
  <c r="O48" i="2"/>
  <c r="N48" i="2"/>
  <c r="M48" i="2"/>
  <c r="L48" i="2"/>
  <c r="K48" i="2"/>
  <c r="J48" i="2"/>
  <c r="I48" i="2"/>
  <c r="H48" i="2"/>
  <c r="G48" i="2"/>
  <c r="F48" i="2"/>
  <c r="E48" i="2"/>
  <c r="D48" i="2"/>
  <c r="C48" i="2"/>
  <c r="U46" i="2"/>
  <c r="T46" i="2"/>
  <c r="S45" i="2"/>
  <c r="S47" i="2" s="1"/>
  <c r="R45" i="2"/>
  <c r="R47" i="2" s="1"/>
  <c r="Q45" i="2"/>
  <c r="Q47" i="2" s="1"/>
  <c r="P45" i="2"/>
  <c r="P47" i="2" s="1"/>
  <c r="O45" i="2"/>
  <c r="O47" i="2" s="1"/>
  <c r="N45" i="2"/>
  <c r="N47" i="2" s="1"/>
  <c r="M45" i="2"/>
  <c r="M47" i="2" s="1"/>
  <c r="L45" i="2"/>
  <c r="L47" i="2" s="1"/>
  <c r="K45" i="2"/>
  <c r="K47" i="2" s="1"/>
  <c r="J45" i="2"/>
  <c r="J47" i="2" s="1"/>
  <c r="I45" i="2"/>
  <c r="I47" i="2" s="1"/>
  <c r="H45" i="2"/>
  <c r="H47" i="2" s="1"/>
  <c r="G45" i="2"/>
  <c r="G47" i="2" s="1"/>
  <c r="F47" i="2"/>
  <c r="E45" i="2"/>
  <c r="E47" i="2" s="1"/>
  <c r="D45" i="2"/>
  <c r="D47" i="2" s="1"/>
  <c r="C45" i="2"/>
  <c r="C47" i="2" s="1"/>
  <c r="U44" i="2"/>
  <c r="T44" i="2"/>
  <c r="U42" i="2"/>
  <c r="T42" i="2"/>
  <c r="U41" i="2"/>
  <c r="T41" i="2"/>
  <c r="U40" i="2"/>
  <c r="T40" i="2"/>
  <c r="U39" i="2"/>
  <c r="T39" i="2"/>
  <c r="U37" i="2"/>
  <c r="T37" i="2"/>
  <c r="U35" i="2"/>
  <c r="T35" i="2"/>
  <c r="U34" i="2"/>
  <c r="T34" i="2"/>
  <c r="U32" i="2"/>
  <c r="T32" i="2"/>
  <c r="U31" i="2"/>
  <c r="T31" i="2"/>
  <c r="U30" i="2"/>
  <c r="T30" i="2"/>
  <c r="U29" i="2"/>
  <c r="T29" i="2"/>
  <c r="U28" i="2"/>
  <c r="T28" i="2"/>
  <c r="U27" i="2"/>
  <c r="T27" i="2"/>
  <c r="U26" i="2"/>
  <c r="T26" i="2"/>
  <c r="U25" i="2"/>
  <c r="T25" i="2"/>
  <c r="U24" i="2"/>
  <c r="T24" i="2"/>
  <c r="U23" i="2"/>
  <c r="T23" i="2"/>
  <c r="U22" i="2"/>
  <c r="T22" i="2"/>
  <c r="U21" i="2"/>
  <c r="T21" i="2"/>
  <c r="U20" i="2"/>
  <c r="T20" i="2"/>
  <c r="U19" i="2"/>
  <c r="T19" i="2"/>
  <c r="U18" i="2"/>
  <c r="T18" i="2"/>
  <c r="U17" i="2"/>
  <c r="T17" i="2"/>
  <c r="U16" i="2"/>
  <c r="T16" i="2"/>
  <c r="U15" i="2"/>
  <c r="T15" i="2"/>
  <c r="U14" i="2"/>
  <c r="T14" i="2"/>
  <c r="U13" i="2"/>
  <c r="T13" i="2"/>
  <c r="U12" i="2"/>
  <c r="T12" i="2"/>
  <c r="U11" i="2"/>
  <c r="T11" i="2"/>
  <c r="U10" i="2"/>
  <c r="T10" i="2"/>
  <c r="U9" i="2"/>
  <c r="T9" i="2"/>
  <c r="U48" i="2" l="1"/>
  <c r="U45" i="2"/>
  <c r="U47" i="2" s="1"/>
  <c r="T45" i="2"/>
  <c r="T47" i="2" s="1"/>
  <c r="T48" i="2"/>
  <c r="T49" i="2" s="1"/>
  <c r="D639" i="1"/>
  <c r="N638" i="1"/>
  <c r="V638" i="1" s="1"/>
  <c r="N637" i="1"/>
  <c r="V637" i="1" s="1"/>
  <c r="N636" i="1"/>
  <c r="V636" i="1" s="1"/>
  <c r="N635" i="1"/>
  <c r="V635" i="1" s="1"/>
  <c r="N634" i="1"/>
  <c r="V634" i="1" s="1"/>
  <c r="N633" i="1"/>
  <c r="V633" i="1" s="1"/>
  <c r="N632" i="1"/>
  <c r="V632" i="1" s="1"/>
  <c r="N631" i="1"/>
  <c r="V631" i="1" s="1"/>
  <c r="N630" i="1"/>
  <c r="V630" i="1" s="1"/>
  <c r="N629" i="1"/>
  <c r="V629" i="1" s="1"/>
  <c r="N628" i="1"/>
  <c r="V628" i="1" s="1"/>
  <c r="N627" i="1"/>
  <c r="V627" i="1" s="1"/>
  <c r="N626" i="1"/>
  <c r="V626" i="1" s="1"/>
  <c r="N625" i="1"/>
  <c r="V625" i="1" s="1"/>
  <c r="N624" i="1"/>
  <c r="V624" i="1" s="1"/>
  <c r="N623" i="1"/>
  <c r="V623" i="1" s="1"/>
  <c r="N621" i="1"/>
  <c r="V621" i="1" s="1"/>
  <c r="N620" i="1"/>
  <c r="V620" i="1" s="1"/>
  <c r="N619" i="1"/>
  <c r="V619" i="1" s="1"/>
  <c r="N618" i="1"/>
  <c r="V618" i="1" s="1"/>
  <c r="N617" i="1"/>
  <c r="V617" i="1" s="1"/>
  <c r="N616" i="1"/>
  <c r="V616" i="1" s="1"/>
  <c r="N615" i="1"/>
  <c r="V615" i="1" s="1"/>
  <c r="N614" i="1"/>
  <c r="V614" i="1" s="1"/>
  <c r="N613" i="1"/>
  <c r="V613" i="1" s="1"/>
  <c r="N612" i="1"/>
  <c r="V612" i="1" s="1"/>
  <c r="N610" i="1"/>
  <c r="V610" i="1" s="1"/>
  <c r="N609" i="1"/>
  <c r="V609" i="1" s="1"/>
  <c r="N608" i="1"/>
  <c r="V608" i="1" s="1"/>
  <c r="N607" i="1"/>
  <c r="V607" i="1" s="1"/>
  <c r="N606" i="1"/>
  <c r="V606" i="1" s="1"/>
  <c r="N605" i="1"/>
  <c r="V605" i="1" s="1"/>
  <c r="N604" i="1"/>
  <c r="V604" i="1" s="1"/>
  <c r="N603" i="1"/>
  <c r="V603" i="1" s="1"/>
  <c r="N602" i="1"/>
  <c r="V602" i="1" s="1"/>
  <c r="N601" i="1"/>
  <c r="V601" i="1" s="1"/>
  <c r="N600" i="1"/>
  <c r="V600" i="1" s="1"/>
  <c r="N599" i="1"/>
  <c r="V599" i="1" s="1"/>
  <c r="N598" i="1"/>
  <c r="V598" i="1" s="1"/>
  <c r="N597" i="1"/>
  <c r="V597" i="1" s="1"/>
  <c r="N596" i="1"/>
  <c r="V596" i="1" s="1"/>
  <c r="N595" i="1"/>
  <c r="V595" i="1" s="1"/>
  <c r="N594" i="1"/>
  <c r="V594" i="1" s="1"/>
  <c r="N593" i="1"/>
  <c r="V593" i="1" s="1"/>
  <c r="N592" i="1"/>
  <c r="V592" i="1" s="1"/>
  <c r="N591" i="1"/>
  <c r="V591" i="1" s="1"/>
  <c r="N590" i="1"/>
  <c r="V590" i="1" s="1"/>
  <c r="N589" i="1"/>
  <c r="V589" i="1" s="1"/>
  <c r="N588" i="1"/>
  <c r="V588" i="1" s="1"/>
  <c r="N587" i="1"/>
  <c r="V587" i="1" s="1"/>
  <c r="N586" i="1"/>
  <c r="V586" i="1" s="1"/>
  <c r="N585" i="1"/>
  <c r="V585" i="1" s="1"/>
  <c r="N584" i="1"/>
  <c r="V584" i="1" s="1"/>
  <c r="N583" i="1"/>
  <c r="V583" i="1" s="1"/>
  <c r="N582" i="1"/>
  <c r="V582" i="1" s="1"/>
  <c r="N581" i="1"/>
  <c r="V581" i="1" s="1"/>
  <c r="N580" i="1"/>
  <c r="V580" i="1" s="1"/>
  <c r="N579" i="1"/>
  <c r="V579" i="1" s="1"/>
  <c r="N578" i="1"/>
  <c r="V578" i="1" s="1"/>
  <c r="N577" i="1"/>
  <c r="V577" i="1" s="1"/>
  <c r="N576" i="1"/>
  <c r="D574" i="1"/>
  <c r="N573" i="1"/>
  <c r="V573" i="1" s="1"/>
  <c r="N572" i="1"/>
  <c r="V572" i="1" s="1"/>
  <c r="N571" i="1"/>
  <c r="V571" i="1" s="1"/>
  <c r="N570" i="1"/>
  <c r="V570" i="1" s="1"/>
  <c r="N569" i="1"/>
  <c r="V569" i="1" s="1"/>
  <c r="N568" i="1"/>
  <c r="V568" i="1" s="1"/>
  <c r="N567" i="1"/>
  <c r="V567" i="1" s="1"/>
  <c r="N566" i="1"/>
  <c r="V566" i="1" s="1"/>
  <c r="N565" i="1"/>
  <c r="V565" i="1" s="1"/>
  <c r="N564" i="1"/>
  <c r="V564" i="1" s="1"/>
  <c r="N563" i="1"/>
  <c r="V563" i="1" s="1"/>
  <c r="N562" i="1"/>
  <c r="V562" i="1" s="1"/>
  <c r="N561" i="1"/>
  <c r="V561" i="1" s="1"/>
  <c r="N560" i="1"/>
  <c r="V560" i="1" s="1"/>
  <c r="N559" i="1"/>
  <c r="V559" i="1" s="1"/>
  <c r="N558" i="1"/>
  <c r="V558" i="1" s="1"/>
  <c r="N557" i="1"/>
  <c r="V557" i="1" s="1"/>
  <c r="N556" i="1"/>
  <c r="V556" i="1" s="1"/>
  <c r="N555" i="1"/>
  <c r="V555" i="1" s="1"/>
  <c r="N554" i="1"/>
  <c r="V554" i="1" s="1"/>
  <c r="N553" i="1"/>
  <c r="V553" i="1" s="1"/>
  <c r="N552" i="1"/>
  <c r="V552" i="1" s="1"/>
  <c r="N551" i="1"/>
  <c r="V551" i="1" s="1"/>
  <c r="N550" i="1"/>
  <c r="V550" i="1" s="1"/>
  <c r="N549" i="1"/>
  <c r="V549" i="1" s="1"/>
  <c r="N548" i="1"/>
  <c r="V548" i="1" s="1"/>
  <c r="N547" i="1"/>
  <c r="V547" i="1" s="1"/>
  <c r="N546" i="1"/>
  <c r="V546" i="1" s="1"/>
  <c r="N545" i="1"/>
  <c r="V545" i="1" s="1"/>
  <c r="N544" i="1"/>
  <c r="V544" i="1" s="1"/>
  <c r="N543" i="1"/>
  <c r="V543" i="1" s="1"/>
  <c r="N542" i="1"/>
  <c r="V542" i="1" s="1"/>
  <c r="N541" i="1"/>
  <c r="V541" i="1" s="1"/>
  <c r="N540" i="1"/>
  <c r="V540" i="1" s="1"/>
  <c r="N539" i="1"/>
  <c r="V539" i="1" s="1"/>
  <c r="N538" i="1"/>
  <c r="V538" i="1" s="1"/>
  <c r="N537" i="1"/>
  <c r="V537" i="1" s="1"/>
  <c r="N536" i="1"/>
  <c r="V536" i="1" s="1"/>
  <c r="N535" i="1"/>
  <c r="V535" i="1" s="1"/>
  <c r="N534" i="1"/>
  <c r="V534" i="1" s="1"/>
  <c r="N533" i="1"/>
  <c r="V533" i="1" s="1"/>
  <c r="N532" i="1"/>
  <c r="V532" i="1" s="1"/>
  <c r="N531" i="1"/>
  <c r="V531" i="1" s="1"/>
  <c r="N530" i="1"/>
  <c r="V530" i="1" s="1"/>
  <c r="N529" i="1"/>
  <c r="V529" i="1" s="1"/>
  <c r="N528" i="1"/>
  <c r="V528" i="1" s="1"/>
  <c r="N527" i="1"/>
  <c r="V527" i="1" s="1"/>
  <c r="N526" i="1"/>
  <c r="V526" i="1" s="1"/>
  <c r="N525" i="1"/>
  <c r="V525" i="1" s="1"/>
  <c r="N524" i="1"/>
  <c r="V524" i="1" s="1"/>
  <c r="N523" i="1"/>
  <c r="V523" i="1" s="1"/>
  <c r="N522" i="1"/>
  <c r="V522" i="1" s="1"/>
  <c r="N521" i="1"/>
  <c r="V521" i="1" s="1"/>
  <c r="N520" i="1"/>
  <c r="V520" i="1" s="1"/>
  <c r="N519" i="1"/>
  <c r="V519" i="1" s="1"/>
  <c r="N518" i="1"/>
  <c r="V518" i="1" s="1"/>
  <c r="N517" i="1"/>
  <c r="V517" i="1" s="1"/>
  <c r="N514" i="1"/>
  <c r="V514" i="1" s="1"/>
  <c r="N513" i="1"/>
  <c r="V513" i="1" s="1"/>
  <c r="N512" i="1"/>
  <c r="V512" i="1" s="1"/>
  <c r="N511" i="1"/>
  <c r="V511" i="1" s="1"/>
  <c r="N510" i="1"/>
  <c r="V510" i="1" s="1"/>
  <c r="N509" i="1"/>
  <c r="V509" i="1" s="1"/>
  <c r="N508" i="1"/>
  <c r="V508" i="1" s="1"/>
  <c r="N507" i="1"/>
  <c r="V507" i="1" s="1"/>
  <c r="N506" i="1"/>
  <c r="V506" i="1" s="1"/>
  <c r="N505" i="1"/>
  <c r="V505" i="1" s="1"/>
  <c r="N504" i="1"/>
  <c r="V504" i="1" s="1"/>
  <c r="N503" i="1"/>
  <c r="V503" i="1" s="1"/>
  <c r="N502" i="1"/>
  <c r="V502" i="1" s="1"/>
  <c r="N501" i="1"/>
  <c r="V501" i="1" s="1"/>
  <c r="N500" i="1"/>
  <c r="V500" i="1" s="1"/>
  <c r="N498" i="1"/>
  <c r="V498" i="1" s="1"/>
  <c r="N497" i="1"/>
  <c r="V497" i="1" s="1"/>
  <c r="N496" i="1"/>
  <c r="V496" i="1" s="1"/>
  <c r="N495" i="1"/>
  <c r="V495" i="1" s="1"/>
  <c r="N494" i="1"/>
  <c r="V494" i="1" s="1"/>
  <c r="N493" i="1"/>
  <c r="V493" i="1" s="1"/>
  <c r="N492" i="1"/>
  <c r="V492" i="1" s="1"/>
  <c r="N491" i="1"/>
  <c r="V491" i="1" s="1"/>
  <c r="N490" i="1"/>
  <c r="V490" i="1" s="1"/>
  <c r="N489" i="1"/>
  <c r="V489" i="1" s="1"/>
  <c r="N488" i="1"/>
  <c r="V488" i="1" s="1"/>
  <c r="N487" i="1"/>
  <c r="U485" i="1"/>
  <c r="T485" i="1"/>
  <c r="S485" i="1"/>
  <c r="R485" i="1"/>
  <c r="Q485" i="1"/>
  <c r="P485" i="1"/>
  <c r="O485" i="1"/>
  <c r="M485" i="1"/>
  <c r="L485" i="1"/>
  <c r="K485" i="1"/>
  <c r="J485" i="1"/>
  <c r="I485" i="1"/>
  <c r="H485" i="1"/>
  <c r="G485" i="1"/>
  <c r="F485" i="1"/>
  <c r="E485" i="1"/>
  <c r="D485" i="1"/>
  <c r="N484" i="1"/>
  <c r="V484" i="1" s="1"/>
  <c r="N483" i="1"/>
  <c r="V483" i="1" s="1"/>
  <c r="N482" i="1"/>
  <c r="V482" i="1" s="1"/>
  <c r="N481" i="1"/>
  <c r="V481" i="1" s="1"/>
  <c r="N480" i="1"/>
  <c r="V480" i="1" s="1"/>
  <c r="N479" i="1"/>
  <c r="V479" i="1" s="1"/>
  <c r="N478" i="1"/>
  <c r="V478" i="1" s="1"/>
  <c r="N477" i="1"/>
  <c r="V477" i="1" s="1"/>
  <c r="N476" i="1"/>
  <c r="V476" i="1" s="1"/>
  <c r="N475" i="1"/>
  <c r="V475" i="1" s="1"/>
  <c r="N474" i="1"/>
  <c r="V474" i="1" s="1"/>
  <c r="N473" i="1"/>
  <c r="V473" i="1" s="1"/>
  <c r="N472" i="1"/>
  <c r="V472" i="1" s="1"/>
  <c r="N471" i="1"/>
  <c r="V471" i="1" s="1"/>
  <c r="N470" i="1"/>
  <c r="V470" i="1" s="1"/>
  <c r="N469" i="1"/>
  <c r="V469" i="1" s="1"/>
  <c r="N468" i="1"/>
  <c r="V468" i="1" s="1"/>
  <c r="N467" i="1"/>
  <c r="V467" i="1" s="1"/>
  <c r="N466" i="1"/>
  <c r="V466" i="1" s="1"/>
  <c r="N465" i="1"/>
  <c r="V465" i="1" s="1"/>
  <c r="N464" i="1"/>
  <c r="V464" i="1" s="1"/>
  <c r="N463" i="1"/>
  <c r="V463" i="1" s="1"/>
  <c r="N462" i="1"/>
  <c r="V462" i="1" s="1"/>
  <c r="N461" i="1"/>
  <c r="V461" i="1" s="1"/>
  <c r="N460" i="1"/>
  <c r="V460" i="1" s="1"/>
  <c r="N459" i="1"/>
  <c r="V459" i="1" s="1"/>
  <c r="N458" i="1"/>
  <c r="V458" i="1" s="1"/>
  <c r="N457" i="1"/>
  <c r="V457" i="1" s="1"/>
  <c r="N456" i="1"/>
  <c r="V456" i="1" s="1"/>
  <c r="N455" i="1"/>
  <c r="U454" i="1"/>
  <c r="T454" i="1"/>
  <c r="S454" i="1"/>
  <c r="R454" i="1"/>
  <c r="Q454" i="1"/>
  <c r="P454" i="1"/>
  <c r="O454" i="1"/>
  <c r="M454" i="1"/>
  <c r="L454" i="1"/>
  <c r="K454" i="1"/>
  <c r="J454" i="1"/>
  <c r="I454" i="1"/>
  <c r="H454" i="1"/>
  <c r="G454" i="1"/>
  <c r="F454" i="1"/>
  <c r="E454" i="1"/>
  <c r="D454" i="1"/>
  <c r="N453" i="1"/>
  <c r="V453" i="1" s="1"/>
  <c r="N452" i="1"/>
  <c r="V452" i="1" s="1"/>
  <c r="N451" i="1"/>
  <c r="V451" i="1" s="1"/>
  <c r="N450" i="1"/>
  <c r="V450" i="1" s="1"/>
  <c r="N449" i="1"/>
  <c r="V449" i="1" s="1"/>
  <c r="N448" i="1"/>
  <c r="V448" i="1" s="1"/>
  <c r="N447" i="1"/>
  <c r="V447" i="1" s="1"/>
  <c r="N446" i="1"/>
  <c r="V446" i="1" s="1"/>
  <c r="N445" i="1"/>
  <c r="V445" i="1" s="1"/>
  <c r="N444" i="1"/>
  <c r="V444" i="1" s="1"/>
  <c r="N443" i="1"/>
  <c r="V443" i="1" s="1"/>
  <c r="N442" i="1"/>
  <c r="V442" i="1" s="1"/>
  <c r="N441" i="1"/>
  <c r="V441" i="1" s="1"/>
  <c r="N440" i="1"/>
  <c r="V440" i="1" s="1"/>
  <c r="N439" i="1"/>
  <c r="V439" i="1" s="1"/>
  <c r="N438" i="1"/>
  <c r="V438" i="1" s="1"/>
  <c r="N437" i="1"/>
  <c r="V437" i="1" s="1"/>
  <c r="N436" i="1"/>
  <c r="V436" i="1" s="1"/>
  <c r="N435" i="1"/>
  <c r="V435" i="1" s="1"/>
  <c r="N434" i="1"/>
  <c r="V434" i="1" s="1"/>
  <c r="N433" i="1"/>
  <c r="V433" i="1" s="1"/>
  <c r="N432" i="1"/>
  <c r="U431" i="1"/>
  <c r="T431" i="1"/>
  <c r="S431" i="1"/>
  <c r="R431" i="1"/>
  <c r="Q431" i="1"/>
  <c r="P431" i="1"/>
  <c r="O431" i="1"/>
  <c r="M431" i="1"/>
  <c r="L431" i="1"/>
  <c r="K431" i="1"/>
  <c r="J431" i="1"/>
  <c r="I431" i="1"/>
  <c r="H431" i="1"/>
  <c r="G431" i="1"/>
  <c r="F431" i="1"/>
  <c r="E431" i="1"/>
  <c r="D431" i="1"/>
  <c r="N430" i="1"/>
  <c r="V430" i="1" s="1"/>
  <c r="N429" i="1"/>
  <c r="V429" i="1" s="1"/>
  <c r="N428" i="1"/>
  <c r="V428" i="1" s="1"/>
  <c r="N427" i="1"/>
  <c r="V427" i="1" s="1"/>
  <c r="N426" i="1"/>
  <c r="V426" i="1" s="1"/>
  <c r="N425" i="1"/>
  <c r="V425" i="1" s="1"/>
  <c r="N424" i="1"/>
  <c r="V424" i="1" s="1"/>
  <c r="N423" i="1"/>
  <c r="V423" i="1" s="1"/>
  <c r="N422" i="1"/>
  <c r="V422" i="1" s="1"/>
  <c r="N421" i="1"/>
  <c r="V421" i="1" s="1"/>
  <c r="N420" i="1"/>
  <c r="V420" i="1" s="1"/>
  <c r="N419" i="1"/>
  <c r="V419" i="1" s="1"/>
  <c r="N418" i="1"/>
  <c r="V418" i="1" s="1"/>
  <c r="N417" i="1"/>
  <c r="V417" i="1" s="1"/>
  <c r="N416" i="1"/>
  <c r="V416" i="1" s="1"/>
  <c r="N415" i="1"/>
  <c r="V415" i="1" s="1"/>
  <c r="N414" i="1"/>
  <c r="V414" i="1" s="1"/>
  <c r="N413" i="1"/>
  <c r="V413" i="1" s="1"/>
  <c r="N412" i="1"/>
  <c r="V412" i="1" s="1"/>
  <c r="N411" i="1"/>
  <c r="V411" i="1" s="1"/>
  <c r="N410" i="1"/>
  <c r="V410" i="1" s="1"/>
  <c r="N409" i="1"/>
  <c r="V409" i="1" s="1"/>
  <c r="N408" i="1"/>
  <c r="V408" i="1" s="1"/>
  <c r="N407" i="1"/>
  <c r="V407" i="1" s="1"/>
  <c r="N406" i="1"/>
  <c r="V406" i="1" s="1"/>
  <c r="N405" i="1"/>
  <c r="V405" i="1" s="1"/>
  <c r="N404" i="1"/>
  <c r="V404" i="1" s="1"/>
  <c r="N403" i="1"/>
  <c r="V403" i="1" s="1"/>
  <c r="N402" i="1"/>
  <c r="V402" i="1" s="1"/>
  <c r="N401" i="1"/>
  <c r="V401" i="1" s="1"/>
  <c r="N400" i="1"/>
  <c r="V400" i="1" s="1"/>
  <c r="N399" i="1"/>
  <c r="V399" i="1" s="1"/>
  <c r="N398" i="1"/>
  <c r="V398" i="1" s="1"/>
  <c r="N397" i="1"/>
  <c r="U396" i="1"/>
  <c r="T396" i="1"/>
  <c r="S396" i="1"/>
  <c r="R396" i="1"/>
  <c r="Q396" i="1"/>
  <c r="P396" i="1"/>
  <c r="O396" i="1"/>
  <c r="M396" i="1"/>
  <c r="L396" i="1"/>
  <c r="K396" i="1"/>
  <c r="J396" i="1"/>
  <c r="I396" i="1"/>
  <c r="H396" i="1"/>
  <c r="G396" i="1"/>
  <c r="F396" i="1"/>
  <c r="E396" i="1"/>
  <c r="D396" i="1"/>
  <c r="N395" i="1"/>
  <c r="V395" i="1" s="1"/>
  <c r="N394" i="1"/>
  <c r="V394" i="1" s="1"/>
  <c r="N393" i="1"/>
  <c r="V393" i="1" s="1"/>
  <c r="N392" i="1"/>
  <c r="V392" i="1" s="1"/>
  <c r="N391" i="1"/>
  <c r="V391" i="1" s="1"/>
  <c r="N390" i="1"/>
  <c r="V390" i="1" s="1"/>
  <c r="N389" i="1"/>
  <c r="V389" i="1" s="1"/>
  <c r="N388" i="1"/>
  <c r="V388" i="1" s="1"/>
  <c r="N387" i="1"/>
  <c r="V387" i="1" s="1"/>
  <c r="N386" i="1"/>
  <c r="V386" i="1" s="1"/>
  <c r="N385" i="1"/>
  <c r="V385" i="1" s="1"/>
  <c r="N384" i="1"/>
  <c r="V384" i="1" s="1"/>
  <c r="N383" i="1"/>
  <c r="V383" i="1" s="1"/>
  <c r="N382" i="1"/>
  <c r="V382" i="1" s="1"/>
  <c r="N381" i="1"/>
  <c r="V381" i="1" s="1"/>
  <c r="N380" i="1"/>
  <c r="V380" i="1" s="1"/>
  <c r="N379" i="1"/>
  <c r="V379" i="1" s="1"/>
  <c r="N378" i="1"/>
  <c r="V378" i="1" s="1"/>
  <c r="N377" i="1"/>
  <c r="V377" i="1" s="1"/>
  <c r="N376" i="1"/>
  <c r="V376" i="1" s="1"/>
  <c r="N375" i="1"/>
  <c r="V375" i="1" s="1"/>
  <c r="N374" i="1"/>
  <c r="V374" i="1" s="1"/>
  <c r="N373" i="1"/>
  <c r="V373" i="1" s="1"/>
  <c r="N372" i="1"/>
  <c r="V372" i="1" s="1"/>
  <c r="N371" i="1"/>
  <c r="V371" i="1" s="1"/>
  <c r="N370" i="1"/>
  <c r="V370" i="1" s="1"/>
  <c r="N369" i="1"/>
  <c r="V369" i="1" s="1"/>
  <c r="N368" i="1"/>
  <c r="V368" i="1" s="1"/>
  <c r="N367" i="1"/>
  <c r="V367" i="1" s="1"/>
  <c r="N366" i="1"/>
  <c r="V366" i="1" s="1"/>
  <c r="N365" i="1"/>
  <c r="V365" i="1" s="1"/>
  <c r="N364" i="1"/>
  <c r="V364" i="1" s="1"/>
  <c r="N363" i="1"/>
  <c r="U362" i="1"/>
  <c r="T362" i="1"/>
  <c r="S362" i="1"/>
  <c r="R362" i="1"/>
  <c r="Q362" i="1"/>
  <c r="P362" i="1"/>
  <c r="O362" i="1"/>
  <c r="M362" i="1"/>
  <c r="L362" i="1"/>
  <c r="K362" i="1"/>
  <c r="J362" i="1"/>
  <c r="I362" i="1"/>
  <c r="H362" i="1"/>
  <c r="G362" i="1"/>
  <c r="F362" i="1"/>
  <c r="E362" i="1"/>
  <c r="D362" i="1"/>
  <c r="N361" i="1"/>
  <c r="V361" i="1" s="1"/>
  <c r="N360" i="1"/>
  <c r="V360" i="1" s="1"/>
  <c r="N359" i="1"/>
  <c r="V359" i="1" s="1"/>
  <c r="N358" i="1"/>
  <c r="V358" i="1" s="1"/>
  <c r="N357" i="1"/>
  <c r="V357" i="1" s="1"/>
  <c r="N356" i="1"/>
  <c r="V356" i="1" s="1"/>
  <c r="N355" i="1"/>
  <c r="V355" i="1" s="1"/>
  <c r="N354" i="1"/>
  <c r="V354" i="1" s="1"/>
  <c r="N353" i="1"/>
  <c r="V353" i="1" s="1"/>
  <c r="N352" i="1"/>
  <c r="V352" i="1" s="1"/>
  <c r="N351" i="1"/>
  <c r="V351" i="1" s="1"/>
  <c r="N350" i="1"/>
  <c r="V350" i="1" s="1"/>
  <c r="N349" i="1"/>
  <c r="V349" i="1" s="1"/>
  <c r="N348" i="1"/>
  <c r="V348" i="1" s="1"/>
  <c r="N347" i="1"/>
  <c r="V347" i="1" s="1"/>
  <c r="N346" i="1"/>
  <c r="V346" i="1" s="1"/>
  <c r="N345" i="1"/>
  <c r="V345" i="1" s="1"/>
  <c r="N344" i="1"/>
  <c r="V344" i="1" s="1"/>
  <c r="N343" i="1"/>
  <c r="V343" i="1" s="1"/>
  <c r="N342" i="1"/>
  <c r="V342" i="1" s="1"/>
  <c r="N341" i="1"/>
  <c r="V341" i="1" s="1"/>
  <c r="N340" i="1"/>
  <c r="V340" i="1" s="1"/>
  <c r="N339" i="1"/>
  <c r="V339" i="1" s="1"/>
  <c r="N338" i="1"/>
  <c r="V338" i="1" s="1"/>
  <c r="N337" i="1"/>
  <c r="V337" i="1" s="1"/>
  <c r="N336" i="1"/>
  <c r="V336" i="1" s="1"/>
  <c r="N335" i="1"/>
  <c r="V335" i="1" s="1"/>
  <c r="N334" i="1"/>
  <c r="V334" i="1" s="1"/>
  <c r="N333" i="1"/>
  <c r="V333" i="1" s="1"/>
  <c r="N332" i="1"/>
  <c r="V332" i="1" s="1"/>
  <c r="N331" i="1"/>
  <c r="U330" i="1"/>
  <c r="T330" i="1"/>
  <c r="S330" i="1"/>
  <c r="R330" i="1"/>
  <c r="Q330" i="1"/>
  <c r="P330" i="1"/>
  <c r="O330" i="1"/>
  <c r="M330" i="1"/>
  <c r="L330" i="1"/>
  <c r="K330" i="1"/>
  <c r="J330" i="1"/>
  <c r="I330" i="1"/>
  <c r="H330" i="1"/>
  <c r="G330" i="1"/>
  <c r="F330" i="1"/>
  <c r="E330" i="1"/>
  <c r="D330" i="1"/>
  <c r="N329" i="1"/>
  <c r="V329" i="1" s="1"/>
  <c r="N328" i="1"/>
  <c r="V328" i="1" s="1"/>
  <c r="N327" i="1"/>
  <c r="V327" i="1" s="1"/>
  <c r="N326" i="1"/>
  <c r="V326" i="1" s="1"/>
  <c r="N325" i="1"/>
  <c r="V325" i="1" s="1"/>
  <c r="N324" i="1"/>
  <c r="V324" i="1" s="1"/>
  <c r="N323" i="1"/>
  <c r="V323" i="1" s="1"/>
  <c r="N322" i="1"/>
  <c r="V322" i="1" s="1"/>
  <c r="N321" i="1"/>
  <c r="V321" i="1" s="1"/>
  <c r="N320" i="1"/>
  <c r="V320" i="1" s="1"/>
  <c r="N319" i="1"/>
  <c r="V319" i="1" s="1"/>
  <c r="N318" i="1"/>
  <c r="V318" i="1" s="1"/>
  <c r="N317" i="1"/>
  <c r="V317" i="1" s="1"/>
  <c r="N316" i="1"/>
  <c r="V316" i="1" s="1"/>
  <c r="N315" i="1"/>
  <c r="V315" i="1" s="1"/>
  <c r="N314" i="1"/>
  <c r="V314" i="1" s="1"/>
  <c r="N313" i="1"/>
  <c r="V313" i="1" s="1"/>
  <c r="N312" i="1"/>
  <c r="V312" i="1" s="1"/>
  <c r="N311" i="1"/>
  <c r="V311" i="1" s="1"/>
  <c r="N310" i="1"/>
  <c r="V310" i="1" s="1"/>
  <c r="N309" i="1"/>
  <c r="V309" i="1" s="1"/>
  <c r="N308" i="1"/>
  <c r="V308" i="1" s="1"/>
  <c r="N307" i="1"/>
  <c r="V307" i="1" s="1"/>
  <c r="N306" i="1"/>
  <c r="V306" i="1" s="1"/>
  <c r="N305" i="1"/>
  <c r="V305" i="1" s="1"/>
  <c r="N304" i="1"/>
  <c r="V304" i="1" s="1"/>
  <c r="N303" i="1"/>
  <c r="V303" i="1" s="1"/>
  <c r="N302" i="1"/>
  <c r="V302" i="1" s="1"/>
  <c r="N301" i="1"/>
  <c r="V301" i="1" s="1"/>
  <c r="N300" i="1"/>
  <c r="V300" i="1" s="1"/>
  <c r="N299" i="1"/>
  <c r="V299" i="1" s="1"/>
  <c r="N298" i="1"/>
  <c r="U297" i="1"/>
  <c r="T297" i="1"/>
  <c r="S297" i="1"/>
  <c r="R297" i="1"/>
  <c r="Q297" i="1"/>
  <c r="P297" i="1"/>
  <c r="O297" i="1"/>
  <c r="M297" i="1"/>
  <c r="L297" i="1"/>
  <c r="K297" i="1"/>
  <c r="J297" i="1"/>
  <c r="I297" i="1"/>
  <c r="H297" i="1"/>
  <c r="G297" i="1"/>
  <c r="F297" i="1"/>
  <c r="E297" i="1"/>
  <c r="D297" i="1"/>
  <c r="N296" i="1"/>
  <c r="V296" i="1" s="1"/>
  <c r="N295" i="1"/>
  <c r="V295" i="1" s="1"/>
  <c r="N294" i="1"/>
  <c r="V294" i="1" s="1"/>
  <c r="N293" i="1"/>
  <c r="V293" i="1" s="1"/>
  <c r="N292" i="1"/>
  <c r="V292" i="1" s="1"/>
  <c r="N291" i="1"/>
  <c r="V291" i="1" s="1"/>
  <c r="N290" i="1"/>
  <c r="V290" i="1" s="1"/>
  <c r="N289" i="1"/>
  <c r="V289" i="1" s="1"/>
  <c r="N288" i="1"/>
  <c r="V288" i="1" s="1"/>
  <c r="N287" i="1"/>
  <c r="V287" i="1" s="1"/>
  <c r="N286" i="1"/>
  <c r="V286" i="1" s="1"/>
  <c r="N285" i="1"/>
  <c r="V285" i="1" s="1"/>
  <c r="N284" i="1"/>
  <c r="V284" i="1" s="1"/>
  <c r="N283" i="1"/>
  <c r="V283" i="1" s="1"/>
  <c r="N282" i="1"/>
  <c r="V282" i="1" s="1"/>
  <c r="N281" i="1"/>
  <c r="V281" i="1" s="1"/>
  <c r="N280" i="1"/>
  <c r="V280" i="1" s="1"/>
  <c r="N279" i="1"/>
  <c r="V279" i="1" s="1"/>
  <c r="N278" i="1"/>
  <c r="V278" i="1" s="1"/>
  <c r="N277" i="1"/>
  <c r="V277" i="1" s="1"/>
  <c r="N276" i="1"/>
  <c r="V276" i="1" s="1"/>
  <c r="N275" i="1"/>
  <c r="V275" i="1" s="1"/>
  <c r="N274" i="1"/>
  <c r="V274" i="1" s="1"/>
  <c r="N273" i="1"/>
  <c r="V273" i="1" s="1"/>
  <c r="N272" i="1"/>
  <c r="V272" i="1" s="1"/>
  <c r="N271" i="1"/>
  <c r="V271" i="1" s="1"/>
  <c r="N270" i="1"/>
  <c r="V270" i="1" s="1"/>
  <c r="N269" i="1"/>
  <c r="V269" i="1" s="1"/>
  <c r="N268" i="1"/>
  <c r="V268" i="1" s="1"/>
  <c r="N267" i="1"/>
  <c r="V267" i="1" s="1"/>
  <c r="N266" i="1"/>
  <c r="V266" i="1" s="1"/>
  <c r="N265" i="1"/>
  <c r="V265" i="1" s="1"/>
  <c r="N264" i="1"/>
  <c r="V264" i="1" s="1"/>
  <c r="N263" i="1"/>
  <c r="V263" i="1" s="1"/>
  <c r="N262" i="1"/>
  <c r="V262" i="1" s="1"/>
  <c r="N261" i="1"/>
  <c r="V261" i="1" s="1"/>
  <c r="N260" i="1"/>
  <c r="V260" i="1" s="1"/>
  <c r="N259" i="1"/>
  <c r="V259" i="1" s="1"/>
  <c r="N258" i="1"/>
  <c r="V258" i="1" s="1"/>
  <c r="N257" i="1"/>
  <c r="V257" i="1" s="1"/>
  <c r="U256" i="1"/>
  <c r="T256" i="1"/>
  <c r="S256" i="1"/>
  <c r="R256" i="1"/>
  <c r="Q256" i="1"/>
  <c r="P256" i="1"/>
  <c r="O256" i="1"/>
  <c r="M256" i="1"/>
  <c r="L256" i="1"/>
  <c r="K256" i="1"/>
  <c r="J256" i="1"/>
  <c r="I256" i="1"/>
  <c r="H256" i="1"/>
  <c r="G256" i="1"/>
  <c r="F256" i="1"/>
  <c r="E256" i="1"/>
  <c r="D256" i="1"/>
  <c r="N255" i="1"/>
  <c r="V255" i="1" s="1"/>
  <c r="N254" i="1"/>
  <c r="V254" i="1" s="1"/>
  <c r="N253" i="1"/>
  <c r="V253" i="1" s="1"/>
  <c r="N252" i="1"/>
  <c r="V252" i="1" s="1"/>
  <c r="N251" i="1"/>
  <c r="V251" i="1" s="1"/>
  <c r="N250" i="1"/>
  <c r="V250" i="1" s="1"/>
  <c r="N249" i="1"/>
  <c r="V249" i="1" s="1"/>
  <c r="N248" i="1"/>
  <c r="V248" i="1" s="1"/>
  <c r="N247" i="1"/>
  <c r="V247" i="1" s="1"/>
  <c r="N246" i="1"/>
  <c r="V246" i="1" s="1"/>
  <c r="N245" i="1"/>
  <c r="V245" i="1" s="1"/>
  <c r="N244" i="1"/>
  <c r="V244" i="1" s="1"/>
  <c r="N243" i="1"/>
  <c r="V243" i="1" s="1"/>
  <c r="N242" i="1"/>
  <c r="V242" i="1" s="1"/>
  <c r="N241" i="1"/>
  <c r="V241" i="1" s="1"/>
  <c r="N240" i="1"/>
  <c r="V240" i="1" s="1"/>
  <c r="N239" i="1"/>
  <c r="V239" i="1" s="1"/>
  <c r="N238" i="1"/>
  <c r="V238" i="1" s="1"/>
  <c r="N237" i="1"/>
  <c r="V237" i="1" s="1"/>
  <c r="N236" i="1"/>
  <c r="V236" i="1" s="1"/>
  <c r="N235" i="1"/>
  <c r="V235" i="1" s="1"/>
  <c r="N234" i="1"/>
  <c r="V234" i="1" s="1"/>
  <c r="N233" i="1"/>
  <c r="V233" i="1" s="1"/>
  <c r="N232" i="1"/>
  <c r="V232" i="1" s="1"/>
  <c r="N231" i="1"/>
  <c r="V231" i="1" s="1"/>
  <c r="N230" i="1"/>
  <c r="V230" i="1" s="1"/>
  <c r="N229" i="1"/>
  <c r="V229" i="1" s="1"/>
  <c r="N228" i="1"/>
  <c r="V228" i="1" s="1"/>
  <c r="N227" i="1"/>
  <c r="V227" i="1" s="1"/>
  <c r="N226" i="1"/>
  <c r="V226" i="1" s="1"/>
  <c r="N225" i="1"/>
  <c r="V225" i="1" s="1"/>
  <c r="N224" i="1"/>
  <c r="V224" i="1" s="1"/>
  <c r="N223" i="1"/>
  <c r="V223" i="1" s="1"/>
  <c r="N222" i="1"/>
  <c r="V222" i="1" s="1"/>
  <c r="N221" i="1"/>
  <c r="V221" i="1" s="1"/>
  <c r="N220" i="1"/>
  <c r="V220" i="1" s="1"/>
  <c r="N219" i="1"/>
  <c r="V219" i="1" s="1"/>
  <c r="N218" i="1"/>
  <c r="V218" i="1" s="1"/>
  <c r="N217" i="1"/>
  <c r="V217" i="1" s="1"/>
  <c r="N216" i="1"/>
  <c r="V216" i="1" s="1"/>
  <c r="N215" i="1"/>
  <c r="V215" i="1" s="1"/>
  <c r="U214" i="1"/>
  <c r="T214" i="1"/>
  <c r="S214" i="1"/>
  <c r="R214" i="1"/>
  <c r="Q214" i="1"/>
  <c r="P214" i="1"/>
  <c r="O214" i="1"/>
  <c r="M214" i="1"/>
  <c r="L214" i="1"/>
  <c r="K214" i="1"/>
  <c r="J214" i="1"/>
  <c r="I214" i="1"/>
  <c r="H214" i="1"/>
  <c r="G214" i="1"/>
  <c r="F214" i="1"/>
  <c r="E214" i="1"/>
  <c r="D214" i="1"/>
  <c r="N213" i="1"/>
  <c r="V213" i="1" s="1"/>
  <c r="N212" i="1"/>
  <c r="V212" i="1" s="1"/>
  <c r="N211" i="1"/>
  <c r="V211" i="1" s="1"/>
  <c r="N210" i="1"/>
  <c r="V210" i="1" s="1"/>
  <c r="N209" i="1"/>
  <c r="V209" i="1" s="1"/>
  <c r="N208" i="1"/>
  <c r="V208" i="1" s="1"/>
  <c r="N207" i="1"/>
  <c r="V207" i="1" s="1"/>
  <c r="N206" i="1"/>
  <c r="V206" i="1" s="1"/>
  <c r="N205" i="1"/>
  <c r="V205" i="1" s="1"/>
  <c r="N204" i="1"/>
  <c r="V204" i="1" s="1"/>
  <c r="N203" i="1"/>
  <c r="V203" i="1" s="1"/>
  <c r="N202" i="1"/>
  <c r="V202" i="1" s="1"/>
  <c r="N201" i="1"/>
  <c r="V201" i="1" s="1"/>
  <c r="N200" i="1"/>
  <c r="V200" i="1" s="1"/>
  <c r="N199" i="1"/>
  <c r="V199" i="1" s="1"/>
  <c r="N198" i="1"/>
  <c r="V198" i="1" s="1"/>
  <c r="N197" i="1"/>
  <c r="V197" i="1" s="1"/>
  <c r="N196" i="1"/>
  <c r="V196" i="1" s="1"/>
  <c r="N195" i="1"/>
  <c r="V195" i="1" s="1"/>
  <c r="N194" i="1"/>
  <c r="V194" i="1" s="1"/>
  <c r="N193" i="1"/>
  <c r="V193" i="1" s="1"/>
  <c r="N192" i="1"/>
  <c r="V192" i="1" s="1"/>
  <c r="N191" i="1"/>
  <c r="V191" i="1" s="1"/>
  <c r="N190" i="1"/>
  <c r="V190" i="1" s="1"/>
  <c r="N189" i="1"/>
  <c r="V189" i="1" s="1"/>
  <c r="N188" i="1"/>
  <c r="V188" i="1" s="1"/>
  <c r="N187" i="1"/>
  <c r="V187" i="1" s="1"/>
  <c r="N186" i="1"/>
  <c r="V186" i="1" s="1"/>
  <c r="U185" i="1"/>
  <c r="T185" i="1"/>
  <c r="S185" i="1"/>
  <c r="R185" i="1"/>
  <c r="Q185" i="1"/>
  <c r="P185" i="1"/>
  <c r="O185" i="1"/>
  <c r="M185" i="1"/>
  <c r="L185" i="1"/>
  <c r="K185" i="1"/>
  <c r="J185" i="1"/>
  <c r="I185" i="1"/>
  <c r="H185" i="1"/>
  <c r="G185" i="1"/>
  <c r="F185" i="1"/>
  <c r="E185" i="1"/>
  <c r="D185" i="1"/>
  <c r="N184" i="1"/>
  <c r="V184" i="1" s="1"/>
  <c r="N183" i="1"/>
  <c r="V183" i="1" s="1"/>
  <c r="N182" i="1"/>
  <c r="V182" i="1" s="1"/>
  <c r="N181" i="1"/>
  <c r="V181" i="1" s="1"/>
  <c r="N180" i="1"/>
  <c r="V180" i="1" s="1"/>
  <c r="N179" i="1"/>
  <c r="V179" i="1" s="1"/>
  <c r="N178" i="1"/>
  <c r="V178" i="1" s="1"/>
  <c r="N177" i="1"/>
  <c r="V177" i="1" s="1"/>
  <c r="N176" i="1"/>
  <c r="V176" i="1" s="1"/>
  <c r="N175" i="1"/>
  <c r="V175" i="1" s="1"/>
  <c r="N174" i="1"/>
  <c r="V174" i="1" s="1"/>
  <c r="N173" i="1"/>
  <c r="V173" i="1" s="1"/>
  <c r="N172" i="1"/>
  <c r="V172" i="1" s="1"/>
  <c r="N171" i="1"/>
  <c r="V171" i="1" s="1"/>
  <c r="N170" i="1"/>
  <c r="V170" i="1" s="1"/>
  <c r="N169" i="1"/>
  <c r="V169" i="1" s="1"/>
  <c r="N168" i="1"/>
  <c r="V168" i="1" s="1"/>
  <c r="N167" i="1"/>
  <c r="V167" i="1" s="1"/>
  <c r="N166" i="1"/>
  <c r="V166" i="1" s="1"/>
  <c r="N165" i="1"/>
  <c r="V165" i="1" s="1"/>
  <c r="N164" i="1"/>
  <c r="V164" i="1" s="1"/>
  <c r="N163" i="1"/>
  <c r="V163" i="1" s="1"/>
  <c r="N162" i="1"/>
  <c r="V162" i="1" s="1"/>
  <c r="N161" i="1"/>
  <c r="V161" i="1" s="1"/>
  <c r="N160" i="1"/>
  <c r="V160" i="1" s="1"/>
  <c r="N159" i="1"/>
  <c r="V159" i="1" s="1"/>
  <c r="N158" i="1"/>
  <c r="V158" i="1" s="1"/>
  <c r="N157" i="1"/>
  <c r="V157" i="1" s="1"/>
  <c r="N156" i="1"/>
  <c r="V156" i="1" s="1"/>
  <c r="N155" i="1"/>
  <c r="V155" i="1" s="1"/>
  <c r="N154" i="1"/>
  <c r="V154" i="1" s="1"/>
  <c r="N153" i="1"/>
  <c r="V153" i="1" s="1"/>
  <c r="N152" i="1"/>
  <c r="V152" i="1" s="1"/>
  <c r="N151" i="1"/>
  <c r="V151" i="1" s="1"/>
  <c r="N150" i="1"/>
  <c r="V150" i="1" s="1"/>
  <c r="N149" i="1"/>
  <c r="V149" i="1" s="1"/>
  <c r="N148" i="1"/>
  <c r="V148" i="1" s="1"/>
  <c r="N147" i="1"/>
  <c r="V147" i="1" s="1"/>
  <c r="N146" i="1"/>
  <c r="V146" i="1" s="1"/>
  <c r="N145" i="1"/>
  <c r="V145" i="1" s="1"/>
  <c r="N144" i="1"/>
  <c r="V144" i="1" s="1"/>
  <c r="U143" i="1"/>
  <c r="T143" i="1"/>
  <c r="S143" i="1"/>
  <c r="R143" i="1"/>
  <c r="Q143" i="1"/>
  <c r="P143" i="1"/>
  <c r="O143" i="1"/>
  <c r="M143" i="1"/>
  <c r="L143" i="1"/>
  <c r="K143" i="1"/>
  <c r="J143" i="1"/>
  <c r="I143" i="1"/>
  <c r="H143" i="1"/>
  <c r="G143" i="1"/>
  <c r="F143" i="1"/>
  <c r="E143" i="1"/>
  <c r="D143" i="1"/>
  <c r="N142" i="1"/>
  <c r="V142" i="1" s="1"/>
  <c r="N141" i="1"/>
  <c r="V141" i="1" s="1"/>
  <c r="N140" i="1"/>
  <c r="N139" i="1"/>
  <c r="V139" i="1" s="1"/>
  <c r="N138" i="1"/>
  <c r="V138" i="1" s="1"/>
  <c r="N137" i="1"/>
  <c r="V137" i="1" s="1"/>
  <c r="N136" i="1"/>
  <c r="V136" i="1" s="1"/>
  <c r="N135" i="1"/>
  <c r="V135" i="1" s="1"/>
  <c r="N134" i="1"/>
  <c r="V134" i="1" s="1"/>
  <c r="N133" i="1"/>
  <c r="V133" i="1" s="1"/>
  <c r="N132" i="1"/>
  <c r="V132" i="1" s="1"/>
  <c r="N131" i="1"/>
  <c r="V131" i="1" s="1"/>
  <c r="N130" i="1"/>
  <c r="V130" i="1" s="1"/>
  <c r="N129" i="1"/>
  <c r="V129" i="1" s="1"/>
  <c r="N128" i="1"/>
  <c r="V128" i="1" s="1"/>
  <c r="N127" i="1"/>
  <c r="V127" i="1" s="1"/>
  <c r="N126" i="1"/>
  <c r="V126" i="1" s="1"/>
  <c r="N125" i="1"/>
  <c r="V125" i="1" s="1"/>
  <c r="N124" i="1"/>
  <c r="V124" i="1" s="1"/>
  <c r="N123" i="1"/>
  <c r="V123" i="1" s="1"/>
  <c r="N122" i="1"/>
  <c r="V122" i="1" s="1"/>
  <c r="N121" i="1"/>
  <c r="V121" i="1" s="1"/>
  <c r="N120" i="1"/>
  <c r="V120" i="1" s="1"/>
  <c r="N119" i="1"/>
  <c r="V119" i="1" s="1"/>
  <c r="N118" i="1"/>
  <c r="V118" i="1" s="1"/>
  <c r="N117" i="1"/>
  <c r="V117" i="1" s="1"/>
  <c r="N116" i="1"/>
  <c r="V116" i="1" s="1"/>
  <c r="N115" i="1"/>
  <c r="V115" i="1" s="1"/>
  <c r="N114" i="1"/>
  <c r="V114" i="1" s="1"/>
  <c r="N113" i="1"/>
  <c r="V113" i="1" s="1"/>
  <c r="N112" i="1"/>
  <c r="V112" i="1" s="1"/>
  <c r="N111" i="1"/>
  <c r="V111" i="1" s="1"/>
  <c r="N110" i="1"/>
  <c r="V110" i="1" s="1"/>
  <c r="N109" i="1"/>
  <c r="V109" i="1" s="1"/>
  <c r="N108" i="1"/>
  <c r="V108" i="1" s="1"/>
  <c r="N107" i="1"/>
  <c r="V107" i="1" s="1"/>
  <c r="N106" i="1"/>
  <c r="V106" i="1" s="1"/>
  <c r="U105" i="1"/>
  <c r="T105" i="1"/>
  <c r="S105" i="1"/>
  <c r="R105" i="1"/>
  <c r="Q105" i="1"/>
  <c r="P105" i="1"/>
  <c r="O105" i="1"/>
  <c r="M105" i="1"/>
  <c r="L105" i="1"/>
  <c r="K105" i="1"/>
  <c r="J105" i="1"/>
  <c r="I105" i="1"/>
  <c r="H105" i="1"/>
  <c r="G105" i="1"/>
  <c r="F105" i="1"/>
  <c r="E105" i="1"/>
  <c r="D105" i="1"/>
  <c r="N104" i="1"/>
  <c r="V104" i="1" s="1"/>
  <c r="N103" i="1"/>
  <c r="V103" i="1" s="1"/>
  <c r="N102" i="1"/>
  <c r="V102" i="1" s="1"/>
  <c r="N101" i="1"/>
  <c r="V101" i="1" s="1"/>
  <c r="N100" i="1"/>
  <c r="V100" i="1" s="1"/>
  <c r="N99" i="1"/>
  <c r="V99" i="1" s="1"/>
  <c r="N98" i="1"/>
  <c r="V98" i="1" s="1"/>
  <c r="N97" i="1"/>
  <c r="V97" i="1" s="1"/>
  <c r="N96" i="1"/>
  <c r="V96" i="1" s="1"/>
  <c r="N95" i="1"/>
  <c r="V95" i="1" s="1"/>
  <c r="N94" i="1"/>
  <c r="V94" i="1" s="1"/>
  <c r="N93" i="1"/>
  <c r="V93" i="1" s="1"/>
  <c r="N92" i="1"/>
  <c r="V92" i="1" s="1"/>
  <c r="N91" i="1"/>
  <c r="V91" i="1" s="1"/>
  <c r="N90" i="1"/>
  <c r="V90" i="1" s="1"/>
  <c r="N89" i="1"/>
  <c r="V89" i="1" s="1"/>
  <c r="N88" i="1"/>
  <c r="V88" i="1" s="1"/>
  <c r="N87" i="1"/>
  <c r="V87" i="1" s="1"/>
  <c r="N86" i="1"/>
  <c r="V86" i="1" s="1"/>
  <c r="N85" i="1"/>
  <c r="V85" i="1" s="1"/>
  <c r="N84" i="1"/>
  <c r="V84" i="1" s="1"/>
  <c r="N83" i="1"/>
  <c r="V83" i="1" s="1"/>
  <c r="N82" i="1"/>
  <c r="V82" i="1" s="1"/>
  <c r="N81" i="1"/>
  <c r="V81" i="1" s="1"/>
  <c r="N80" i="1"/>
  <c r="V80" i="1" s="1"/>
  <c r="N79" i="1"/>
  <c r="V79" i="1" s="1"/>
  <c r="N78" i="1"/>
  <c r="V78" i="1" s="1"/>
  <c r="N77" i="1"/>
  <c r="V77" i="1" s="1"/>
  <c r="N76" i="1"/>
  <c r="U75" i="1"/>
  <c r="T75" i="1"/>
  <c r="S75" i="1"/>
  <c r="R75" i="1"/>
  <c r="Q75" i="1"/>
  <c r="P75" i="1"/>
  <c r="O75" i="1"/>
  <c r="M75" i="1"/>
  <c r="L75" i="1"/>
  <c r="K75" i="1"/>
  <c r="J75" i="1"/>
  <c r="I75" i="1"/>
  <c r="H75" i="1"/>
  <c r="G75" i="1"/>
  <c r="F75" i="1"/>
  <c r="E75" i="1"/>
  <c r="D75" i="1"/>
  <c r="N74" i="1"/>
  <c r="V74" i="1" s="1"/>
  <c r="N73" i="1"/>
  <c r="V73" i="1" s="1"/>
  <c r="N72" i="1"/>
  <c r="V72" i="1" s="1"/>
  <c r="N71" i="1"/>
  <c r="V71" i="1" s="1"/>
  <c r="N70" i="1"/>
  <c r="V70" i="1" s="1"/>
  <c r="N69" i="1"/>
  <c r="V69" i="1" s="1"/>
  <c r="N68" i="1"/>
  <c r="V68" i="1" s="1"/>
  <c r="N67" i="1"/>
  <c r="V67" i="1" s="1"/>
  <c r="N66" i="1"/>
  <c r="V66" i="1" s="1"/>
  <c r="N65" i="1"/>
  <c r="V65" i="1" s="1"/>
  <c r="N64" i="1"/>
  <c r="V64" i="1" s="1"/>
  <c r="N63" i="1"/>
  <c r="V63" i="1" s="1"/>
  <c r="N62" i="1"/>
  <c r="V62" i="1" s="1"/>
  <c r="N61" i="1"/>
  <c r="V61" i="1" s="1"/>
  <c r="N60" i="1"/>
  <c r="V60" i="1" s="1"/>
  <c r="N59" i="1"/>
  <c r="V59" i="1" s="1"/>
  <c r="N58" i="1"/>
  <c r="V58" i="1" s="1"/>
  <c r="N57" i="1"/>
  <c r="V57" i="1" s="1"/>
  <c r="N56" i="1"/>
  <c r="V56" i="1" s="1"/>
  <c r="N55" i="1"/>
  <c r="V55" i="1" s="1"/>
  <c r="N54" i="1"/>
  <c r="V54" i="1" s="1"/>
  <c r="N53" i="1"/>
  <c r="V53" i="1" s="1"/>
  <c r="N52" i="1"/>
  <c r="V52" i="1" s="1"/>
  <c r="N51" i="1"/>
  <c r="V51" i="1" s="1"/>
  <c r="N50" i="1"/>
  <c r="V50" i="1" s="1"/>
  <c r="N49" i="1"/>
  <c r="V49" i="1" s="1"/>
  <c r="N48" i="1"/>
  <c r="V48" i="1" s="1"/>
  <c r="N47" i="1"/>
  <c r="V47" i="1" s="1"/>
  <c r="N46" i="1"/>
  <c r="V46" i="1" s="1"/>
  <c r="N45" i="1"/>
  <c r="V45" i="1" s="1"/>
  <c r="N44" i="1"/>
  <c r="V44" i="1" s="1"/>
  <c r="N43" i="1"/>
  <c r="V43" i="1" s="1"/>
  <c r="N42" i="1"/>
  <c r="V42" i="1" s="1"/>
  <c r="N41" i="1"/>
  <c r="V41" i="1" s="1"/>
  <c r="N40" i="1"/>
  <c r="V40" i="1" s="1"/>
  <c r="N39" i="1"/>
  <c r="U38" i="1"/>
  <c r="T38" i="1"/>
  <c r="S38" i="1"/>
  <c r="R38" i="1"/>
  <c r="Q38" i="1"/>
  <c r="P38" i="1"/>
  <c r="O38" i="1"/>
  <c r="M38" i="1"/>
  <c r="L38" i="1"/>
  <c r="K38" i="1"/>
  <c r="J38" i="1"/>
  <c r="I38" i="1"/>
  <c r="H38" i="1"/>
  <c r="G38" i="1"/>
  <c r="F38" i="1"/>
  <c r="E38" i="1"/>
  <c r="D38" i="1"/>
  <c r="N37" i="1"/>
  <c r="V37" i="1" s="1"/>
  <c r="N36" i="1"/>
  <c r="V36" i="1" s="1"/>
  <c r="N35" i="1"/>
  <c r="V35" i="1" s="1"/>
  <c r="N34" i="1"/>
  <c r="V34" i="1" s="1"/>
  <c r="N33" i="1"/>
  <c r="V33" i="1" s="1"/>
  <c r="N32" i="1"/>
  <c r="V32" i="1" s="1"/>
  <c r="N31" i="1"/>
  <c r="V31" i="1" s="1"/>
  <c r="N30" i="1"/>
  <c r="V30" i="1" s="1"/>
  <c r="N29" i="1"/>
  <c r="V29" i="1" s="1"/>
  <c r="N28" i="1"/>
  <c r="V28" i="1" s="1"/>
  <c r="N27" i="1"/>
  <c r="V27" i="1" s="1"/>
  <c r="N26" i="1"/>
  <c r="V26" i="1" s="1"/>
  <c r="N25" i="1"/>
  <c r="V25" i="1" s="1"/>
  <c r="N24" i="1"/>
  <c r="V24" i="1" s="1"/>
  <c r="N23" i="1"/>
  <c r="V23" i="1" s="1"/>
  <c r="N22" i="1"/>
  <c r="V22" i="1" s="1"/>
  <c r="N21" i="1"/>
  <c r="V21" i="1" s="1"/>
  <c r="N20" i="1"/>
  <c r="V20" i="1" s="1"/>
  <c r="N19" i="1"/>
  <c r="V19" i="1" s="1"/>
  <c r="N18" i="1"/>
  <c r="V18" i="1" s="1"/>
  <c r="N17" i="1"/>
  <c r="V17" i="1" s="1"/>
  <c r="N16" i="1"/>
  <c r="V16" i="1" s="1"/>
  <c r="N15" i="1"/>
  <c r="V15" i="1" s="1"/>
  <c r="N14" i="1"/>
  <c r="V14" i="1" s="1"/>
  <c r="N13" i="1"/>
  <c r="V13" i="1" s="1"/>
  <c r="N12" i="1"/>
  <c r="V12" i="1" s="1"/>
  <c r="N11" i="1"/>
  <c r="V11" i="1" s="1"/>
  <c r="N10" i="1"/>
  <c r="V10" i="1" s="1"/>
  <c r="N9" i="1"/>
  <c r="V9" i="1" s="1"/>
  <c r="N8" i="1"/>
  <c r="N574" i="1" l="1"/>
  <c r="V576" i="1"/>
  <c r="N639" i="1"/>
  <c r="T50" i="2"/>
  <c r="D640" i="1"/>
  <c r="E486" i="1"/>
  <c r="G486" i="1"/>
  <c r="I486" i="1"/>
  <c r="K486" i="1"/>
  <c r="M486" i="1"/>
  <c r="N143" i="1"/>
  <c r="V140" i="1"/>
  <c r="V143" i="1" s="1"/>
  <c r="N38" i="1"/>
  <c r="N75" i="1"/>
  <c r="N105" i="1"/>
  <c r="N485" i="1"/>
  <c r="V185" i="1"/>
  <c r="N185" i="1"/>
  <c r="V8" i="1"/>
  <c r="V38" i="1" s="1"/>
  <c r="D486" i="1"/>
  <c r="F486" i="1"/>
  <c r="H486" i="1"/>
  <c r="J486" i="1"/>
  <c r="J641" i="1" s="1"/>
  <c r="L486" i="1"/>
  <c r="P486" i="1"/>
  <c r="R486" i="1"/>
  <c r="T486" i="1"/>
  <c r="V39" i="1"/>
  <c r="V75" i="1" s="1"/>
  <c r="V76" i="1"/>
  <c r="V105" i="1" s="1"/>
  <c r="N214" i="1"/>
  <c r="V214" i="1"/>
  <c r="N256" i="1"/>
  <c r="N297" i="1"/>
  <c r="O486" i="1"/>
  <c r="O641" i="1" s="1"/>
  <c r="Q486" i="1"/>
  <c r="Q641" i="1" s="1"/>
  <c r="S486" i="1"/>
  <c r="U486" i="1"/>
  <c r="V256" i="1"/>
  <c r="V297" i="1"/>
  <c r="N362" i="1"/>
  <c r="V331" i="1"/>
  <c r="V362" i="1" s="1"/>
  <c r="N396" i="1"/>
  <c r="V363" i="1"/>
  <c r="V396" i="1" s="1"/>
  <c r="V397" i="1"/>
  <c r="V431" i="1" s="1"/>
  <c r="N431" i="1"/>
  <c r="N330" i="1"/>
  <c r="V298" i="1"/>
  <c r="N454" i="1"/>
  <c r="V432" i="1"/>
  <c r="V454" i="1" s="1"/>
  <c r="V455" i="1"/>
  <c r="V485" i="1" s="1"/>
  <c r="V487" i="1"/>
  <c r="V574" i="1" s="1"/>
  <c r="V639" i="1"/>
  <c r="V640" i="1" s="1"/>
  <c r="N640" i="1" l="1"/>
  <c r="L641" i="1"/>
  <c r="S641" i="1"/>
  <c r="G641" i="1"/>
  <c r="U641" i="1"/>
  <c r="F641" i="1"/>
  <c r="K641" i="1"/>
  <c r="D641" i="1"/>
  <c r="I641" i="1"/>
  <c r="H641" i="1"/>
  <c r="M641" i="1"/>
  <c r="E641" i="1"/>
  <c r="R641" i="1"/>
  <c r="T641" i="1"/>
  <c r="P641" i="1"/>
  <c r="N486" i="1"/>
  <c r="V486" i="1" s="1"/>
  <c r="V330" i="1"/>
  <c r="F643" i="1" l="1"/>
  <c r="N641" i="1"/>
  <c r="V641" i="1"/>
  <c r="V645" i="1" s="1"/>
  <c r="D642" i="1" l="1"/>
  <c r="F644" i="1"/>
</calcChain>
</file>

<file path=xl/comments1.xml><?xml version="1.0" encoding="utf-8"?>
<comments xmlns="http://schemas.openxmlformats.org/spreadsheetml/2006/main">
  <authors>
    <author>Lietotajs</author>
  </authors>
  <commentList>
    <comment ref="E8" authorId="0" shapeId="0">
      <text>
        <r>
          <rPr>
            <b/>
            <sz val="8"/>
            <color indexed="81"/>
            <rFont val="Tahoma"/>
            <family val="2"/>
            <charset val="186"/>
          </rPr>
          <t>Lietotajs:</t>
        </r>
        <r>
          <rPr>
            <sz val="9"/>
            <color indexed="81"/>
            <rFont val="Tahoma"/>
            <family val="2"/>
            <charset val="186"/>
          </rPr>
          <t xml:space="preserve">
</t>
        </r>
        <r>
          <rPr>
            <sz val="8"/>
            <color indexed="81"/>
            <rFont val="Tahoma"/>
            <family val="2"/>
            <charset val="186"/>
          </rPr>
          <t>Internets
167,5*12=2010
Lattelekom 
67*12=804
Mob.tel
5*12=60</t>
        </r>
      </text>
    </comment>
    <comment ref="H8" authorId="0" shapeId="0">
      <text>
        <r>
          <rPr>
            <b/>
            <sz val="8"/>
            <color indexed="81"/>
            <rFont val="Tahoma"/>
            <family val="2"/>
            <charset val="186"/>
          </rPr>
          <t>Lietotajs:</t>
        </r>
        <r>
          <rPr>
            <sz val="8"/>
            <color indexed="81"/>
            <rFont val="Tahoma"/>
            <family val="2"/>
            <charset val="186"/>
          </rPr>
          <t xml:space="preserve">
Mainījies elektrības tarifs</t>
        </r>
      </text>
    </comment>
    <comment ref="J11" authorId="0" shapeId="0">
      <text>
        <r>
          <rPr>
            <b/>
            <sz val="9"/>
            <color indexed="81"/>
            <rFont val="Tahoma"/>
            <family val="2"/>
            <charset val="186"/>
          </rPr>
          <t>Lietotajs:</t>
        </r>
        <r>
          <rPr>
            <sz val="9"/>
            <color indexed="81"/>
            <rFont val="Tahoma"/>
            <family val="2"/>
            <charset val="186"/>
          </rPr>
          <t xml:space="preserve">
Jaunas nodaļas izveidošana, tiks iegādāts transportlīdzeklis  īpašumu uzturēšanas dienestam</t>
        </r>
      </text>
    </comment>
    <comment ref="I15" authorId="0" shapeId="0">
      <text>
        <r>
          <rPr>
            <b/>
            <sz val="8"/>
            <color indexed="81"/>
            <rFont val="Tahoma"/>
            <family val="2"/>
            <charset val="186"/>
          </rPr>
          <t>Lietotajs:</t>
        </r>
        <r>
          <rPr>
            <sz val="8"/>
            <color indexed="81"/>
            <rFont val="Tahoma"/>
            <family val="2"/>
            <charset val="186"/>
          </rPr>
          <t xml:space="preserve">
2017. gadā iegādāta malka par 278 Eur
Pārvietot malku no KN-&gt; bibliotēku??</t>
        </r>
      </text>
    </comment>
    <comment ref="H16" authorId="0" shapeId="0">
      <text>
        <r>
          <rPr>
            <b/>
            <sz val="9"/>
            <color indexed="81"/>
            <rFont val="Tahoma"/>
            <family val="2"/>
            <charset val="186"/>
          </rPr>
          <t>Lietotajs:</t>
        </r>
        <r>
          <rPr>
            <sz val="9"/>
            <color indexed="81"/>
            <rFont val="Tahoma"/>
            <family val="2"/>
            <charset val="186"/>
          </rPr>
          <t xml:space="preserve">
Uzstādīts granulu katls</t>
        </r>
      </text>
    </comment>
    <comment ref="I16" authorId="0" shapeId="0">
      <text>
        <r>
          <rPr>
            <b/>
            <sz val="9"/>
            <color indexed="81"/>
            <rFont val="Tahoma"/>
            <family val="2"/>
            <charset val="186"/>
          </rPr>
          <t>Lietotajs:</t>
        </r>
        <r>
          <rPr>
            <sz val="9"/>
            <color indexed="81"/>
            <rFont val="Tahoma"/>
            <family val="2"/>
            <charset val="186"/>
          </rPr>
          <t xml:space="preserve">
granulas vid.pēc aprēķiniem mēnesī 8 t (1200m2)
8*175=1400 (mēnesī)
1400*7=9800(apkures sezonā)</t>
        </r>
      </text>
    </comment>
    <comment ref="P16" authorId="0" shapeId="0">
      <text>
        <r>
          <rPr>
            <b/>
            <sz val="9"/>
            <color indexed="81"/>
            <rFont val="Tahoma"/>
            <family val="2"/>
            <charset val="186"/>
          </rPr>
          <t>Lietotajs:</t>
        </r>
        <r>
          <rPr>
            <sz val="9"/>
            <color indexed="81"/>
            <rFont val="Tahoma"/>
            <family val="2"/>
            <charset val="186"/>
          </rPr>
          <t xml:space="preserve">
Deju kolektīvs, skaits 20 cilvēki, nevar nodrošināt pašvaldības transportu, līdz šim kolektīvs pats rūpējas izdevumeiem, ir uzaicinājumi koncertēt ārpus novada robežām, kolektīva, pagasta, novada popularizēšana 
Katlu mājas granulu novietnes remonts, lai nebūtu mitrums</t>
        </r>
      </text>
    </comment>
    <comment ref="Q16" authorId="0" shapeId="0">
      <text>
        <r>
          <rPr>
            <b/>
            <sz val="9"/>
            <color indexed="81"/>
            <rFont val="Tahoma"/>
            <family val="2"/>
            <charset val="186"/>
          </rPr>
          <t>Lietotajs:</t>
        </r>
        <r>
          <rPr>
            <sz val="9"/>
            <color indexed="81"/>
            <rFont val="Tahoma"/>
            <family val="2"/>
            <charset val="186"/>
          </rPr>
          <t xml:space="preserve">
100. gades pagasata iedzīvotāju nominēšanas pasākums - 300 Eur</t>
        </r>
      </text>
    </comment>
    <comment ref="H17" authorId="0" shapeId="0">
      <text>
        <r>
          <rPr>
            <b/>
            <sz val="9"/>
            <color indexed="81"/>
            <rFont val="Tahoma"/>
            <family val="2"/>
            <charset val="186"/>
          </rPr>
          <t>Lietotajs:</t>
        </r>
        <r>
          <rPr>
            <sz val="9"/>
            <color indexed="81"/>
            <rFont val="Tahoma"/>
            <family val="2"/>
            <charset val="186"/>
          </rPr>
          <t xml:space="preserve">
Nav ēdināšanas bloka</t>
        </r>
      </text>
    </comment>
    <comment ref="K17" authorId="0" shapeId="0">
      <text>
        <r>
          <rPr>
            <b/>
            <sz val="9"/>
            <color indexed="81"/>
            <rFont val="Tahoma"/>
            <family val="2"/>
            <charset val="186"/>
          </rPr>
          <t>Lietotajs:</t>
        </r>
        <r>
          <rPr>
            <sz val="9"/>
            <color indexed="81"/>
            <rFont val="Tahoma"/>
            <family val="2"/>
            <charset val="186"/>
          </rPr>
          <t xml:space="preserve">
5886 p.</t>
        </r>
      </text>
    </comment>
    <comment ref="Q17" authorId="0" shapeId="0">
      <text>
        <r>
          <rPr>
            <b/>
            <sz val="9"/>
            <color indexed="81"/>
            <rFont val="Tahoma"/>
            <family val="2"/>
            <charset val="186"/>
          </rPr>
          <t>Lietotajs:</t>
        </r>
        <r>
          <rPr>
            <sz val="9"/>
            <color indexed="81"/>
            <rFont val="Tahoma"/>
            <family val="2"/>
            <charset val="186"/>
          </rPr>
          <t xml:space="preserve">
Aktu zāles krēsu maiņa, esošie ir nolietojušies un nekvlitatīvi, no Kusas KN, nepieciešams 40 gb * 20 Eur =800 Eur
</t>
        </r>
      </text>
    </comment>
    <comment ref="E20" authorId="0" shapeId="0">
      <text>
        <r>
          <rPr>
            <b/>
            <sz val="9"/>
            <color indexed="81"/>
            <rFont val="Tahoma"/>
            <family val="2"/>
            <charset val="186"/>
          </rPr>
          <t>Lietotajs:</t>
        </r>
        <r>
          <rPr>
            <sz val="9"/>
            <color indexed="81"/>
            <rFont val="Tahoma"/>
            <family val="2"/>
            <charset val="186"/>
          </rPr>
          <t xml:space="preserve">
Internets
167,50*12=2010
Lattelekom
13*12=156
2*12=24</t>
        </r>
      </text>
    </comment>
    <comment ref="P20" authorId="0" shapeId="0">
      <text>
        <r>
          <rPr>
            <b/>
            <sz val="9"/>
            <color indexed="81"/>
            <rFont val="Tahoma"/>
            <family val="2"/>
            <charset val="186"/>
          </rPr>
          <t>Lietotajs:</t>
        </r>
        <r>
          <rPr>
            <sz val="9"/>
            <color indexed="81"/>
            <rFont val="Tahoma"/>
            <family val="2"/>
            <charset val="186"/>
          </rPr>
          <t xml:space="preserve">
Skolas salidojums - muzikants 400</t>
        </r>
      </text>
    </comment>
    <comment ref="Q20" authorId="0" shapeId="0">
      <text>
        <r>
          <rPr>
            <b/>
            <sz val="9"/>
            <color indexed="81"/>
            <rFont val="Tahoma"/>
            <family val="2"/>
            <charset val="186"/>
          </rPr>
          <t>Lietotajs:</t>
        </r>
        <r>
          <rPr>
            <sz val="9"/>
            <color indexed="81"/>
            <rFont val="Tahoma"/>
            <family val="2"/>
            <charset val="186"/>
          </rPr>
          <t xml:space="preserve">
Kusas pamatskolas 95.gadu jubilekjas salidojums - brošūras 500</t>
        </r>
      </text>
    </comment>
    <comment ref="K23" authorId="0" shapeId="0">
      <text>
        <r>
          <rPr>
            <b/>
            <sz val="9"/>
            <color indexed="81"/>
            <rFont val="Tahoma"/>
            <family val="2"/>
            <charset val="186"/>
          </rPr>
          <t>Lietotajs:</t>
        </r>
        <r>
          <rPr>
            <sz val="9"/>
            <color indexed="81"/>
            <rFont val="Tahoma"/>
            <family val="2"/>
            <charset val="186"/>
          </rPr>
          <t xml:space="preserve">
2668 porcijas</t>
        </r>
      </text>
    </comment>
    <comment ref="Q26" authorId="0" shapeId="0">
      <text>
        <r>
          <rPr>
            <b/>
            <sz val="9"/>
            <color indexed="81"/>
            <rFont val="Tahoma"/>
            <family val="2"/>
            <charset val="186"/>
          </rPr>
          <t>Lietotajs:</t>
        </r>
        <r>
          <rPr>
            <sz val="9"/>
            <color indexed="81"/>
            <rFont val="Tahoma"/>
            <family val="2"/>
            <charset val="186"/>
          </rPr>
          <t xml:space="preserve">
Profesionālas preses abonēšana 65 Eur</t>
        </r>
      </text>
    </comment>
  </commentList>
</comments>
</file>

<file path=xl/sharedStrings.xml><?xml version="1.0" encoding="utf-8"?>
<sst xmlns="http://schemas.openxmlformats.org/spreadsheetml/2006/main" count="2720" uniqueCount="574">
  <si>
    <t>MADONAS NOVADA PAŠVALDĪBA</t>
  </si>
  <si>
    <t xml:space="preserve">2018.gada  pamatbudžeta izdevumi </t>
  </si>
  <si>
    <t>Struktūrvienība</t>
  </si>
  <si>
    <t>Nosaukums (iestāde, pasākums, projekts)</t>
  </si>
  <si>
    <t>Kods</t>
  </si>
  <si>
    <t>Atlīdzība pieprasīts 2018.gadam</t>
  </si>
  <si>
    <t>Sakaru pakalpojumi pieprasīts 2018.gadam</t>
  </si>
  <si>
    <t>Apkure pieprasīts 2018.gadam</t>
  </si>
  <si>
    <t>Ūdens un kanalizācija pieprasīts 2018.gadam</t>
  </si>
  <si>
    <t>Elektroenerģija  pieprasīts  2018.gadam</t>
  </si>
  <si>
    <t>Kurināmais  pieprasīts  2018.gadam</t>
  </si>
  <si>
    <t>Degviela  pieprasīts 2018.gadam</t>
  </si>
  <si>
    <t>Ēdināšana  pieprasīts 2018.gadam</t>
  </si>
  <si>
    <t>Skolēnu pārvadāšana  pieprasīts 2018.gadam</t>
  </si>
  <si>
    <t>Ēku, telpu noma  pieprasīts 2018.gadam</t>
  </si>
  <si>
    <t>Kopā  pieprasīts 2018.gadam</t>
  </si>
  <si>
    <t>Komandējumi un dienesta braucieni  pieprasīts 2018.gadam</t>
  </si>
  <si>
    <t>Pārējie (iepriekš neminētie) pakalpojumi pieprasīts 2018.gadam</t>
  </si>
  <si>
    <t>Pārējie (iepriekš neminētie) materiāli pieprasīts 2018.gadam</t>
  </si>
  <si>
    <t>Grāmatas, laikraksti  pieprasīts 2018.gadam</t>
  </si>
  <si>
    <t>Pārējie pamatlīdzekļi, nemateriālie ieguldījumi pieprasīts 2018.gadam</t>
  </si>
  <si>
    <t>Pabalsti, dotācija pieprasīts 2018.gadam</t>
  </si>
  <si>
    <t>Nodokļi/transferti pieprasīts 2018.gadam</t>
  </si>
  <si>
    <t>PAVISAM  pieprasīts 2018.gadam</t>
  </si>
  <si>
    <t>Atbilstība Attīstības programmas Rīcības plānam</t>
  </si>
  <si>
    <t>2200/2300/6200</t>
  </si>
  <si>
    <t>2400/5200</t>
  </si>
  <si>
    <t>5100/5200</t>
  </si>
  <si>
    <t>3200/6000</t>
  </si>
  <si>
    <t>2500/7200</t>
  </si>
  <si>
    <t>Arona</t>
  </si>
  <si>
    <t>Pagasta pārvalde</t>
  </si>
  <si>
    <t>01.100</t>
  </si>
  <si>
    <t>VTP3 "Pašvaldības kapacitātes stiprināšana" RV3.1. Pašvaldības sniegto pakalpojumu kvalitātes un pieejamības optimizācija</t>
  </si>
  <si>
    <t>Teritoriju uzturēšana</t>
  </si>
  <si>
    <t>06.600</t>
  </si>
  <si>
    <t>VTP6 "Tehniskās infrastruktūras attīstīšana"RV 6.4. Pašvaldības īpašumu un novada teritorijas sakārtošana</t>
  </si>
  <si>
    <t>Ceļu un ielu uzturēšana</t>
  </si>
  <si>
    <t>VTP6 "Tehniskās infrastruktūras attīstīšana"RV 6.1. Transporta infrastruktūras uzlabošana un attīstīšana</t>
  </si>
  <si>
    <t>Īpašumu uzturēšanas nodaļa</t>
  </si>
  <si>
    <t>Melioratoru ielas remonts (papildus finansējums)</t>
  </si>
  <si>
    <t>Ārsta palīgs</t>
  </si>
  <si>
    <t>07.200</t>
  </si>
  <si>
    <t>VTP5"Veselības un sociālo pakalpojumu attīstīšana"RV 5.1. Veselības aprūpes kvalitātes un pieejamības attīstīšana</t>
  </si>
  <si>
    <t>Sports</t>
  </si>
  <si>
    <t>08.100</t>
  </si>
  <si>
    <t>VTP4"Izglītības, kultūras, sporta un brīvā laika pavadīšanas pakalpojumu attīstīšana", RV4.3. Sporta un brīvā laika pavadīšanas infrastruktūras un pakalpojumu attīstīšana</t>
  </si>
  <si>
    <t>Bibliotēka</t>
  </si>
  <si>
    <t>08.200</t>
  </si>
  <si>
    <t>VTP4"Izglītības, kultūras, sporta un brīvā laika pavadīšanas pakalpojumu attīstīšana", RV4.2. Kultūras infrastruktūras, pakalpojumu un to pārvaldības attīstīšana</t>
  </si>
  <si>
    <t>Kultūras nams</t>
  </si>
  <si>
    <t>PII Sprīdītis</t>
  </si>
  <si>
    <t>09.100</t>
  </si>
  <si>
    <t>VTP4"Izglītības, kultūras, sporta un brīvā laika pavadīšanas pakalpojumu attīstīšana", RV4.1. Kvalitatīvas izglītības un pieejamības ikvienam nodrošināšana</t>
  </si>
  <si>
    <t>PII pedagogi pašvaldības finansējums</t>
  </si>
  <si>
    <t>PII pedagogi pašvaldības finansējums kvalitātes piemaksas</t>
  </si>
  <si>
    <t>Pamatskola</t>
  </si>
  <si>
    <t>09.200</t>
  </si>
  <si>
    <t xml:space="preserve">Pamatskola pedagogi pašvaldības finansējums </t>
  </si>
  <si>
    <t>Pamatskola pedagogi pašvaldības finansējums  kvalitātes piemaksa</t>
  </si>
  <si>
    <t>Darbinieku ēdināšana</t>
  </si>
  <si>
    <t>Skolēnu pārvadājumi - ceļa izdevumu kompensācija</t>
  </si>
  <si>
    <t>09.600</t>
  </si>
  <si>
    <t>Sociālais darbinieks</t>
  </si>
  <si>
    <t>10.900</t>
  </si>
  <si>
    <t>VTP5"Veselības un sociālo pakalpojumu attīstīšana"RV 5.2. Sociālo pakalpojumu  kvalitātes un pieejamības attīstīšana</t>
  </si>
  <si>
    <t>Bāriņtiesa</t>
  </si>
  <si>
    <t>10.400</t>
  </si>
  <si>
    <t>Skolēnu pārvadājumi</t>
  </si>
  <si>
    <t>Multifunkcionālais centrs</t>
  </si>
  <si>
    <t>08.600</t>
  </si>
  <si>
    <t xml:space="preserve">Mērķdotācija pedagogiem </t>
  </si>
  <si>
    <t>Mērķdotācija pedagogiem kvalitātes piemaksa</t>
  </si>
  <si>
    <t xml:space="preserve">Mērķdotācija interešu izglītībai </t>
  </si>
  <si>
    <t>09.500</t>
  </si>
  <si>
    <t>Mērķdotācija interešu izglītībai kvalitāte</t>
  </si>
  <si>
    <t>Mērķdotācija 5.un 6.g.bērnu apmācībai</t>
  </si>
  <si>
    <t>Mērķdotācija 5.un 6.g.bērnu apmācībai kvalitātes piemaksa</t>
  </si>
  <si>
    <t>Sociālie pabalsti</t>
  </si>
  <si>
    <t>10.700</t>
  </si>
  <si>
    <t>2% atalgojumi</t>
  </si>
  <si>
    <t xml:space="preserve">Motivācija </t>
  </si>
  <si>
    <t>Kopā</t>
  </si>
  <si>
    <t>Barkava</t>
  </si>
  <si>
    <t>Soc. dienests</t>
  </si>
  <si>
    <t>VTP5"Veselības un sociālo pakalpojumu attīstīšana"RV 5.2. Sociālo pakalpojumu kvalitātes un pieejamības attīstīšana</t>
  </si>
  <si>
    <t>Īpašumu uzturēšanas nodaļa (papildus finansējums)</t>
  </si>
  <si>
    <t>Ģim.ārsts doktorāts</t>
  </si>
  <si>
    <t xml:space="preserve">Pašdarbības kolektīvi (valsts finansējums) </t>
  </si>
  <si>
    <t>Kultūras nams (papildus finansējums)</t>
  </si>
  <si>
    <t>Darbs ar jaunatni</t>
  </si>
  <si>
    <t>Barkavas bibl.</t>
  </si>
  <si>
    <t>Stalīdzānu bibl.</t>
  </si>
  <si>
    <t>Pamatskola pedagogi pašvaldības finansējums</t>
  </si>
  <si>
    <t>Pamatskola pedagogi pašvaldības finansējums kvalitātes piemaksa</t>
  </si>
  <si>
    <t>Pamatskola (papildus finansējums)</t>
  </si>
  <si>
    <t>Pirmsskolas izglītība</t>
  </si>
  <si>
    <t>Pansionāts</t>
  </si>
  <si>
    <t>10.200</t>
  </si>
  <si>
    <t>Pansionāts piemaksa par nakts darbu un darbu svētku dienās</t>
  </si>
  <si>
    <t>Pansionāts papildus finansējums (aizvietošana)</t>
  </si>
  <si>
    <t>Pansionāts (lifta remonts)</t>
  </si>
  <si>
    <t>Sports (papildus finansējums)</t>
  </si>
  <si>
    <t>Bērzaune</t>
  </si>
  <si>
    <t xml:space="preserve">Pagasta pārvalde </t>
  </si>
  <si>
    <t>Tūrisma informācijas centrs</t>
  </si>
  <si>
    <t>04.700</t>
  </si>
  <si>
    <t>VTP1"Konkurētspējīgas un daudzveidīgas uzņēmejdarbības attīstība", RV 1.3. Tūrisma industrijas attīstīšana un vietējo produktu popularizēšana.</t>
  </si>
  <si>
    <t>Gājēju celiņa izbūve (papildus finansējums)</t>
  </si>
  <si>
    <t>PII Vārpiņa</t>
  </si>
  <si>
    <t>Sociālais dienests</t>
  </si>
  <si>
    <t>Avīze "Bērzaunes Rīts"</t>
  </si>
  <si>
    <t>Dzelzava</t>
  </si>
  <si>
    <t>Īpašuma uzturēšanas nodaļa</t>
  </si>
  <si>
    <t>1.b-ka</t>
  </si>
  <si>
    <t>1.b-ka (papildus finansējums)</t>
  </si>
  <si>
    <t>2.b-ka</t>
  </si>
  <si>
    <t>Kultūras nams balva Ziemassvētku noformējums</t>
  </si>
  <si>
    <t>Kāre</t>
  </si>
  <si>
    <t>Kult.pasāk.</t>
  </si>
  <si>
    <t>PII Rūķis</t>
  </si>
  <si>
    <t>Pamatskolas krāšņu remonts (papildus finansējums)</t>
  </si>
  <si>
    <t>Dienas aprūpes  centrs</t>
  </si>
  <si>
    <t>Sporta pasākumi</t>
  </si>
  <si>
    <t>Internātpamatskola (valsts finansējums)</t>
  </si>
  <si>
    <t>Internātpamatskola (pašvaldības  finansējums)</t>
  </si>
  <si>
    <t>Sociālais dien.</t>
  </si>
  <si>
    <t>Kalsnava</t>
  </si>
  <si>
    <t>Prezentācijas izdevumi</t>
  </si>
  <si>
    <t>Sabiedriskā kārtība</t>
  </si>
  <si>
    <t>03.600</t>
  </si>
  <si>
    <t>Ugunsdrošiba</t>
  </si>
  <si>
    <t>Jauniešu centrs</t>
  </si>
  <si>
    <t>PII Lācītis Pūks</t>
  </si>
  <si>
    <t>Kalsnavas avīze</t>
  </si>
  <si>
    <t>Kalsnavas pamatskola e-klase</t>
  </si>
  <si>
    <t>Asistenti</t>
  </si>
  <si>
    <t>Skolēnu pārvadājumi - ceļa izdevumu komp.skolēniem</t>
  </si>
  <si>
    <t xml:space="preserve">Sociālā nodrošināšana - sociālā māja </t>
  </si>
  <si>
    <t>Sociālo pakalpojumu centrs</t>
  </si>
  <si>
    <t>Siltumapgāde</t>
  </si>
  <si>
    <t>Teritorijas uzturēšana</t>
  </si>
  <si>
    <t xml:space="preserve">Pārējā komunālā saimniecība </t>
  </si>
  <si>
    <t>Kapu apsaimniekošana</t>
  </si>
  <si>
    <t xml:space="preserve">Ielu apgaismošana </t>
  </si>
  <si>
    <t>Lazdona</t>
  </si>
  <si>
    <t>06.100</t>
  </si>
  <si>
    <t>Dzīv.fonda remonts, uzturēšana</t>
  </si>
  <si>
    <t>Koplietošanas teritoriju labiekārtošana</t>
  </si>
  <si>
    <t>Lazdonas FVP</t>
  </si>
  <si>
    <t>Pārējā citur neklasificētā kultūra</t>
  </si>
  <si>
    <t>PI grupas</t>
  </si>
  <si>
    <t>Multifunkcionālais bērnu un jauniešu centrs</t>
  </si>
  <si>
    <t>soc.darbinieks</t>
  </si>
  <si>
    <t>Motivācija</t>
  </si>
  <si>
    <t>pārējie- bāriņtiesas darbinieks</t>
  </si>
  <si>
    <t>Liezēre</t>
  </si>
  <si>
    <t>Ugunsdzēsība</t>
  </si>
  <si>
    <t>03.200</t>
  </si>
  <si>
    <t>Zobārstniecība</t>
  </si>
  <si>
    <t>Ozolu medpunkts</t>
  </si>
  <si>
    <t>Liezēres bibliotēka</t>
  </si>
  <si>
    <t>Mēdzūlas bibliotēka</t>
  </si>
  <si>
    <t>Grāmatas par Liezēres pagastu izdošana (papildus finansējums)</t>
  </si>
  <si>
    <t>Informatīvais izdev. "Liezēre vakar, šodien, rīt"</t>
  </si>
  <si>
    <t>Atbalsts sab.organizācijām</t>
  </si>
  <si>
    <t>08.400</t>
  </si>
  <si>
    <t>PI grupas pedagogi pašvaldības finansējums</t>
  </si>
  <si>
    <t>PII grupas pašvaldības finansējums kvalitātes piemaksa</t>
  </si>
  <si>
    <t>Internāta bērnu ēdināšana ( gads)</t>
  </si>
  <si>
    <t>Pamatskolas pedagogu darba samaksai mājapmācībai</t>
  </si>
  <si>
    <t>Skolēnu pārvadājumi - autobuss</t>
  </si>
  <si>
    <t>Skolēnu pārvadājumi - skolēnu ceļa izdevumu kompensācija</t>
  </si>
  <si>
    <t>Apvienotā virtuve</t>
  </si>
  <si>
    <t>09.800</t>
  </si>
  <si>
    <t>pārējā soc.palīdzība</t>
  </si>
  <si>
    <t>Aizņēmumu  %  samaksa</t>
  </si>
  <si>
    <t>01.700</t>
  </si>
  <si>
    <t>Aizņēmumu  pamatsummu atmaksa</t>
  </si>
  <si>
    <t>Fin.</t>
  </si>
  <si>
    <t>BJĀAC Ozoli</t>
  </si>
  <si>
    <t>Ļaudona</t>
  </si>
  <si>
    <t>Mājokļu attīstība</t>
  </si>
  <si>
    <t>Ļaudonas biblioteka</t>
  </si>
  <si>
    <t>Sāvienas biblioteka</t>
  </si>
  <si>
    <t>Bērnu un jauniešu iniciatīvu centrs</t>
  </si>
  <si>
    <t>PII Brīnumdārzs</t>
  </si>
  <si>
    <t>PII Brīnumdārzs kāpņu margu izbūve (papildus finansējums)</t>
  </si>
  <si>
    <t>Vidusskola</t>
  </si>
  <si>
    <t>Vidusskolas klašu telpu remonts (papildus finansējums)</t>
  </si>
  <si>
    <t>Iekšdurvju ierīkošana vidusskolai</t>
  </si>
  <si>
    <t>Pedagogi pašvaldības finansējums</t>
  </si>
  <si>
    <t>Apvienotā virtuve, darbs svētku dienās</t>
  </si>
  <si>
    <t>Pārējie kultūras pasākumi (avīze)</t>
  </si>
  <si>
    <t>Mērķdotācija interešu izglītībai (PII)</t>
  </si>
  <si>
    <t>Soc.darbinieks</t>
  </si>
  <si>
    <t>Nodarbinātība</t>
  </si>
  <si>
    <t>04.100</t>
  </si>
  <si>
    <t>Īpašumu uzturēšana, koplietošanas teritoriju uzturēšana, mežu apsaimniekošana</t>
  </si>
  <si>
    <t>Mārciena</t>
  </si>
  <si>
    <t>Pansionāta darbinieku ēdināšana</t>
  </si>
  <si>
    <t>Īpašumu uzturēšanas nodaļa piemaksa par nakts darbu un darbu svētku dienās</t>
  </si>
  <si>
    <t>Terit un mājokļu apsaimn.(d/a elektr.)</t>
  </si>
  <si>
    <t>Pārējā kultūra</t>
  </si>
  <si>
    <t>Sākumskola</t>
  </si>
  <si>
    <t>Sākumskola pedagogi pašvaldības finansējums</t>
  </si>
  <si>
    <t>Sākumskola pedagogi pašvaldības finansējums kvalitātes piemaksa</t>
  </si>
  <si>
    <t>PI grupas pedagogi pašvaldības finansējums kvalitātes piemaksa</t>
  </si>
  <si>
    <t>Sociālais darbs</t>
  </si>
  <si>
    <t>Mētriena</t>
  </si>
  <si>
    <t>Jaunatnes darbinieks</t>
  </si>
  <si>
    <t>Jaunatnes darbinieks (papildus finansējums)</t>
  </si>
  <si>
    <t>Feldšerpunkts</t>
  </si>
  <si>
    <t>PI grupas pašvaldības finansējums kvalitātes piemaksa</t>
  </si>
  <si>
    <t>Gājēju celiņa apgaismojums</t>
  </si>
  <si>
    <t>Īpašuma uzturēšanas nod.</t>
  </si>
  <si>
    <t>Ošupe</t>
  </si>
  <si>
    <t>Zivsaimniecība</t>
  </si>
  <si>
    <t>04.200</t>
  </si>
  <si>
    <t>VTP7"Dzīvas vides drošība"RV.7.2. Dabiskai videi raksturīga ekosistēmu servisa saglabāšana un dabas resursu ilgtspējīga izmantošana</t>
  </si>
  <si>
    <t>Krievbirzes kapi</t>
  </si>
  <si>
    <t>Sporta pas.</t>
  </si>
  <si>
    <t>Aktīvās atpūtas centrs</t>
  </si>
  <si>
    <t>Jauniešu centrs apkures nodrošināšana, pieslēgšana pie centrālā ūdensvada (papildus finansējums)</t>
  </si>
  <si>
    <t>Liepsalas</t>
  </si>
  <si>
    <t xml:space="preserve">Kultūras pasākumi </t>
  </si>
  <si>
    <t xml:space="preserve">PI grupas </t>
  </si>
  <si>
    <t>Soc. darbin.</t>
  </si>
  <si>
    <t>Soc.darbin.pak. (psihologs)</t>
  </si>
  <si>
    <t>Prauliena</t>
  </si>
  <si>
    <t>03.100</t>
  </si>
  <si>
    <t>Praulienas bibliotēka</t>
  </si>
  <si>
    <t>Saikavas bibliotēka</t>
  </si>
  <si>
    <t>PII Pasaciņa</t>
  </si>
  <si>
    <t>PII Pasaciņa telpu remonts  (papildus finansējums)</t>
  </si>
  <si>
    <t>Pamatskola pedagogu darba samaksai mājapmācībai</t>
  </si>
  <si>
    <t>Sociālās aprūpes māja</t>
  </si>
  <si>
    <t>Mērķdotācija interešu izglītībai (skola)</t>
  </si>
  <si>
    <t>Mērķdotācija interešu izglītībai (skola) kvalitāte</t>
  </si>
  <si>
    <t>Mērķdotācija interešu izglītībai (PII) kvalitāte</t>
  </si>
  <si>
    <t>Sarkaņi</t>
  </si>
  <si>
    <t xml:space="preserve"> Īpašumu uzturēšanas nodaļa</t>
  </si>
  <si>
    <t xml:space="preserve">Dzīvojamās mājas "Airītes"remonts (papildus finansējums) </t>
  </si>
  <si>
    <t>Nedzīvojamā fonda remonts un uzturēšana</t>
  </si>
  <si>
    <t>Neprivatizēto dzīvokļu apsaimniekošana</t>
  </si>
  <si>
    <t>Sporta pasākumu organizators</t>
  </si>
  <si>
    <t>Multifunkcionālais centrs Logs (jauniešu centrs)</t>
  </si>
  <si>
    <t>Sarkaņu bibliotēka</t>
  </si>
  <si>
    <t>Biksēres bibliotēka</t>
  </si>
  <si>
    <t>Sarkaņu pagasta tautas nams "Kalnagravas"</t>
  </si>
  <si>
    <t>Pašdarbības kolektīvi pašvaldības finansējums</t>
  </si>
  <si>
    <t>Kultūras pasākumi</t>
  </si>
  <si>
    <t>Sociālās palīdzības dienests, aprūpētāji</t>
  </si>
  <si>
    <t>Pārējie (avīze)</t>
  </si>
  <si>
    <t xml:space="preserve">Īpašumu apdrošināšana </t>
  </si>
  <si>
    <t>Vestiena</t>
  </si>
  <si>
    <t>Informatīvais centrs</t>
  </si>
  <si>
    <t>Bezmaksas interneta punkts</t>
  </si>
  <si>
    <t>VTP6 "Tehniskās infrastruktūras attīstīšana" RV6.5. Publiskās infrastruktūras sakārtošana</t>
  </si>
  <si>
    <t>Vestienas feldšerpunkts</t>
  </si>
  <si>
    <t>Ugunsdrošība</t>
  </si>
  <si>
    <t>Pamatskola darbmācības kabineta remonts(papildus finansējums)</t>
  </si>
  <si>
    <t>KOPĀ</t>
  </si>
  <si>
    <t>pagastu pārvaldes</t>
  </si>
  <si>
    <t>Madona</t>
  </si>
  <si>
    <t>PII "Kastanītis"</t>
  </si>
  <si>
    <t>VTP4"Izglītības, kultūras, sporta un brīvā laika pavadīšanas pakalpojumu attīstīšana", RV4.1. Kvalitatīvas izglītības un pieejamības ikvienam nodrošināšana, U. 4.1.1.</t>
  </si>
  <si>
    <t>PII "Kastanītis"  pedagogi (pašvaldība)</t>
  </si>
  <si>
    <t>PII "Kastanītis"  pedagogi (pašvaldība) kvalitātes piemaksa</t>
  </si>
  <si>
    <t>PII "Kastanītis" mērķdotācija 5.un 6.g.bērnu apmācībai</t>
  </si>
  <si>
    <t>PII "Kastanītis" mērķdotācija 5.un 6.g.bērnu apmācībai  kvalitātes piemaksa</t>
  </si>
  <si>
    <t>PII "Kastanītis" interešu izglītība</t>
  </si>
  <si>
    <t xml:space="preserve">PII "Priedīte" </t>
  </si>
  <si>
    <t>PII "Priedīte"  pedagogi (pašvaldība)</t>
  </si>
  <si>
    <t>PII "Priedīte"  pedagogi (pašvaldība) kvalitātes piemaksa</t>
  </si>
  <si>
    <t>PII "Priedīte"  mērķdotācija 5.un 6.g.bērnu apmācībai</t>
  </si>
  <si>
    <t>PII "Priedīte"  mērķdotācija 5.un 6.g.bērnu apmācībai kvalitātes piemaksa</t>
  </si>
  <si>
    <t>PII "Priedīte" interešu izglītība (valsts finansējums)</t>
  </si>
  <si>
    <t xml:space="preserve">PII "Saulīte" </t>
  </si>
  <si>
    <t>PII "Saulīte"  pedagogi (pašvaldība)</t>
  </si>
  <si>
    <t>PII "Saulīte"  pedagogi (pašvaldība) kvalitātes piemaksa</t>
  </si>
  <si>
    <t>PII "Saulīte" mērķdotācija 5.un 6.g.bērnu apmācībai</t>
  </si>
  <si>
    <t>PII "Saulīte" mērķdotācija 5.un 6.g.bērnu apmācībai  kvalitātes piemaksa</t>
  </si>
  <si>
    <t>PII "Saulīte" interešu izglītība</t>
  </si>
  <si>
    <t>PII "Saulīte" interešu izglītība kvalitātes piemaksa</t>
  </si>
  <si>
    <t>Madonas Valsts ģimnāzija</t>
  </si>
  <si>
    <t>Pedagogu atalgojums (vispārējā izglītība)</t>
  </si>
  <si>
    <t>Pedagogu atalgojums pašvaldības finansējums</t>
  </si>
  <si>
    <t>Pedagogu atalgojums (vispārējā izglītība) kvalitātes piemaksa</t>
  </si>
  <si>
    <t>Pedagogu atalgojums (interešu izglītība)</t>
  </si>
  <si>
    <t>Pedagogu atalgojums (interešu izglītība) kvalitātes piemaksa</t>
  </si>
  <si>
    <t>Madonas pilsētas vidusskola</t>
  </si>
  <si>
    <t>Vakara un neklātienes vidusskola</t>
  </si>
  <si>
    <t xml:space="preserve">Pedagogu atalgojums (interešu izglītība) </t>
  </si>
  <si>
    <t>BJC</t>
  </si>
  <si>
    <t>Zemes iegāde Augu 27. BJC "Burbulis" vajadzībām (papildus finansējums)</t>
  </si>
  <si>
    <t>Ēkas Rīgas ielā 2 remonts (papildus finansējums)</t>
  </si>
  <si>
    <t>Internāta telpu remonts Tirgus ielā 3 (papildus finansējums)</t>
  </si>
  <si>
    <t xml:space="preserve">Peldvietas pie Karjera ezera labiekārtošana (papildus finansējums) </t>
  </si>
  <si>
    <t>BJC pedagogi (pašvaldība)</t>
  </si>
  <si>
    <t>BJC pedagogi (pašvaldība) kvalitātes piemaksa</t>
  </si>
  <si>
    <t>BJC pedagogi (valsts finansējums)</t>
  </si>
  <si>
    <t>BJC pedagogi (valsts finansējums) kvalitātes piemaksa</t>
  </si>
  <si>
    <t>BJSS</t>
  </si>
  <si>
    <t>BJSS  pedagogi (pašvaldība)</t>
  </si>
  <si>
    <t>BJSS  pedagogi (pašvaldība) kvalitātes piemaksa</t>
  </si>
  <si>
    <t>BJSS pedagogi (valsts finansējums)</t>
  </si>
  <si>
    <t>Sporta centrs</t>
  </si>
  <si>
    <t xml:space="preserve">J. Norviļa Madonas mūzikas skola </t>
  </si>
  <si>
    <t>Mūzikas skolas pedagogu atalgojums (pašvaldība)</t>
  </si>
  <si>
    <t>Mūzikas skolas pedagogu atalgojums (pašvaldība)  kvalitātes piemaksa</t>
  </si>
  <si>
    <t>Mūzikas skolas pedagogu atalgojums (valsts finansējums)</t>
  </si>
  <si>
    <t>Mākslas skola</t>
  </si>
  <si>
    <t>Mākslas skola pedagogi (pašvaldība)</t>
  </si>
  <si>
    <t>Mākslas skola pedagogi (pašvaldība) kvalitātes piemaksa</t>
  </si>
  <si>
    <t>Mākslas skola pedagogi (valsts finansējums)</t>
  </si>
  <si>
    <t>VTP4"Izglītības, kultūras, sporta un brīvā laika pavadīšanas pakalpojumu attīstīšana", RV4.2.Kultūras infrastruktūras, pakalpojumu un to pārvaldības attīstīšana, U. 4.2.1.</t>
  </si>
  <si>
    <t>Muzejs</t>
  </si>
  <si>
    <t>Lazdonas pareizticīgo draudze</t>
  </si>
  <si>
    <t>Madonas ev.lut.draudze</t>
  </si>
  <si>
    <t>Nedzīvojamais fonds</t>
  </si>
  <si>
    <t xml:space="preserve">Dzīvojamā fonda remonts un uzturēšana </t>
  </si>
  <si>
    <t>Bezsaimnieka dzīvnieku izmitināšana</t>
  </si>
  <si>
    <t>Nekustamā īpašuma nodokļa samaksa</t>
  </si>
  <si>
    <t>Meža apsaimniekošanas darbi</t>
  </si>
  <si>
    <t>Līdzfinansējums sabiedriskās tualetes uzturēšanai</t>
  </si>
  <si>
    <t>VTP6 "Tehniskās infrastruktūras attīstīšana"RV 6.5. Publiskās infrastruktūras sakārtošana</t>
  </si>
  <si>
    <t>PVN</t>
  </si>
  <si>
    <t>Tirgus</t>
  </si>
  <si>
    <t>Sporta pasākumi (pilsēta)</t>
  </si>
  <si>
    <t>Sporta būvju un āra laukumu uzturēšana</t>
  </si>
  <si>
    <t>Kultūras pasākumi (pilsēta)</t>
  </si>
  <si>
    <t>Ēdināšanas dienests</t>
  </si>
  <si>
    <t>Ēdināšanas dienests bufete, darbinieki</t>
  </si>
  <si>
    <t xml:space="preserve">Ēdināšana Skolas ielā </t>
  </si>
  <si>
    <t>Ēdināšana Skolas ielā   1.-4.kl.</t>
  </si>
  <si>
    <t>VTP 3. "Pašvaldības kapacitātes stiprināšana", R.V.3.1. "Pašvaldības sniegto paklapojumu kvalitātes un pieejamības optimizācija", U.3.1.3.</t>
  </si>
  <si>
    <t xml:space="preserve">KOPĀ </t>
  </si>
  <si>
    <t>Novads Adm.</t>
  </si>
  <si>
    <t>Dome</t>
  </si>
  <si>
    <t>Deputāti</t>
  </si>
  <si>
    <t>Dzimtsarakstu nodaļa</t>
  </si>
  <si>
    <t>Pabalsti bijušajiem priekšsēdētājiem</t>
  </si>
  <si>
    <t>Sadarbība</t>
  </si>
  <si>
    <t>Sabiedriskās attiecība (prezentācijas)</t>
  </si>
  <si>
    <t>Vidzemes televīzija</t>
  </si>
  <si>
    <t>Latgales reģionālā televīzija</t>
  </si>
  <si>
    <t>Stars</t>
  </si>
  <si>
    <t>Bāriņtiesa - audžuģimeņu pasākums</t>
  </si>
  <si>
    <t>Kārtībnieki</t>
  </si>
  <si>
    <t>Nekustamo īpašumu uzmērīšana, Zemes grāmata</t>
  </si>
  <si>
    <t>06.200</t>
  </si>
  <si>
    <t>Sporta pasākumi (novads)</t>
  </si>
  <si>
    <t>Kultūras pasākumi (novads)</t>
  </si>
  <si>
    <t>Dziesmu svētki</t>
  </si>
  <si>
    <t>LR Neatkarības deklarācijas pasludināšanas diena</t>
  </si>
  <si>
    <t>Atbalsts nevalstiskajām organizācijām projektu konkurss</t>
  </si>
  <si>
    <t xml:space="preserve">RV 3.1. Pašvaldības sniegto pakalpojumu kvalitātes un pieejamības optimizācija. U.3.1.5. </t>
  </si>
  <si>
    <t xml:space="preserve">Atbalsts  nevalstiskajām organizācijām </t>
  </si>
  <si>
    <t xml:space="preserve">Biedrības "Mēs saviem bērniem"  </t>
  </si>
  <si>
    <t xml:space="preserve">Biedrība "Bērnu un jauniešu apvienība "Rīts"' </t>
  </si>
  <si>
    <t>Bibliotēku informācijas sistēma "Alise"</t>
  </si>
  <si>
    <t>Izglītības pasākumi</t>
  </si>
  <si>
    <t>Citi izglītības pasākumi un projekti</t>
  </si>
  <si>
    <t>Madona - Jauniešu galvaspilsēta pasākumi</t>
  </si>
  <si>
    <t>Mērķdotācija literatūrai/ mācību līdzekļiem</t>
  </si>
  <si>
    <t>Mācību līdzekļi/literatūra pašvaldības budžets</t>
  </si>
  <si>
    <t>Izglītības pasākumi  BJC</t>
  </si>
  <si>
    <t>Profesionālo iemaņu apmācība 10.-12.kl. skolēniem</t>
  </si>
  <si>
    <t>Līdzfinansējums nometņu organizēšanai (konkurss)</t>
  </si>
  <si>
    <t xml:space="preserve">Barkavas profesionālā vidusskola </t>
  </si>
  <si>
    <t>Kristiāna Dāvida pamatskola</t>
  </si>
  <si>
    <t>Augstākās izglītības nodrošināšana Madonas novadā</t>
  </si>
  <si>
    <t>Rezidentūras studijas medicīnā</t>
  </si>
  <si>
    <t>Videonovērošanas sistēmas uzturēšana</t>
  </si>
  <si>
    <t>VTP 3. "Pašvaldības kapacitātes stiprināšana", R.V.3.1. "Pašvaldības sniegto paklapojumu kvalitātes un pieejamības optimizācija"</t>
  </si>
  <si>
    <t xml:space="preserve">GPS sistēmas servera abonēšana </t>
  </si>
  <si>
    <t>Biedrība "Pie Kraujas"</t>
  </si>
  <si>
    <t>Citu novadu izglītības iestāžu pakalpojumi</t>
  </si>
  <si>
    <t>Citu novadu soc.palīdz. iestāžu pakalpojumi (pansionāti)</t>
  </si>
  <si>
    <t>Sociālās palīdzības dienests</t>
  </si>
  <si>
    <t xml:space="preserve">Asistenti </t>
  </si>
  <si>
    <t xml:space="preserve">Sociālā ēka (Parka iela 6) </t>
  </si>
  <si>
    <t>Aprūpes mājās pakalpojumi</t>
  </si>
  <si>
    <t>Humānās palīdz.  kravas</t>
  </si>
  <si>
    <t xml:space="preserve">Veselības aprūpe </t>
  </si>
  <si>
    <t>SAB "Smeceres sils"</t>
  </si>
  <si>
    <t>Projektēšana</t>
  </si>
  <si>
    <t>Investīcijas infrastruktūras objektos</t>
  </si>
  <si>
    <t>Nekustamā īpašuma 1/2 domājamās daļas "Lejas Ruļļi"iegāde</t>
  </si>
  <si>
    <t xml:space="preserve">Algotie pagaidu sabiedriskie darbi </t>
  </si>
  <si>
    <t>Atbalsts lauksaimn.konsultantiem</t>
  </si>
  <si>
    <t>VTP 3 "Pašvaldības kapacitātes stiprināšana, RV 3.1. Pašvaldības sniegto pakalpojumu kvalitātes un pieejamības optimizācija</t>
  </si>
  <si>
    <t>Aizņēmumu apkalpošanas izdevumi</t>
  </si>
  <si>
    <t>01.800</t>
  </si>
  <si>
    <t>BO VAS CSDD</t>
  </si>
  <si>
    <t>VTP6 "Tehniskās infrastruktūras attīstīšana" RV 6.1. Transporta infrastruktūras uzlabošana un attīstīšana</t>
  </si>
  <si>
    <t xml:space="preserve">Uzņēmējdarbības atbalsta un attīstības nodaļa </t>
  </si>
  <si>
    <t>Klavieru skaņošana novadā</t>
  </si>
  <si>
    <t>Rezerve PII audzēkņu ēdināšanai II pusgadā</t>
  </si>
  <si>
    <t>Rezerve pedagogu atlīdzībai pašvaldības budžets</t>
  </si>
  <si>
    <t>Īpašumu apdrošināšana</t>
  </si>
  <si>
    <t>Adm.+pilsēta</t>
  </si>
  <si>
    <t>KOPĀ Madona</t>
  </si>
  <si>
    <t>Pielikums Nr.1</t>
  </si>
  <si>
    <t xml:space="preserve">2018.gada pamatbudžeta ieņēmumi  </t>
  </si>
  <si>
    <t>(euro)</t>
  </si>
  <si>
    <t>Nosaukums</t>
  </si>
  <si>
    <t>Novads</t>
  </si>
  <si>
    <t>Madona (novads)</t>
  </si>
  <si>
    <t>Madona (pilsēta)</t>
  </si>
  <si>
    <t>Aronas pagasta pārvalde</t>
  </si>
  <si>
    <t>Barkavas pagasta pārvalde</t>
  </si>
  <si>
    <t>Bērzaunes pagasta pārvalde</t>
  </si>
  <si>
    <t>Dzelzavas pagasta pārvalde</t>
  </si>
  <si>
    <t>Kalsnavas pagasta pārvalde</t>
  </si>
  <si>
    <t>Lazdonas pagasta pārvalde</t>
  </si>
  <si>
    <t>Liezēres pagasta pārvalde</t>
  </si>
  <si>
    <t>Ļaudonas pagasta pārvalde</t>
  </si>
  <si>
    <t>Mārcienas pagasta pārvalde</t>
  </si>
  <si>
    <t>Mētrienas pagasta pārvalde</t>
  </si>
  <si>
    <t>Ošupes pagasta pārvalde</t>
  </si>
  <si>
    <t>Praulienas pagasta pārvalde</t>
  </si>
  <si>
    <t>Sarkaņu pagasta pārvalde</t>
  </si>
  <si>
    <t>Vestienas pagasta pārvalde</t>
  </si>
  <si>
    <t>Kopā Madona Sarkaņi</t>
  </si>
  <si>
    <t>Nekustamā īpašuma nodoklis</t>
  </si>
  <si>
    <t>05.400</t>
  </si>
  <si>
    <t>Azartspēļu nodoklis</t>
  </si>
  <si>
    <t>Procentu ieņēmumi</t>
  </si>
  <si>
    <t>09.000</t>
  </si>
  <si>
    <t>Nodevas</t>
  </si>
  <si>
    <t>10.000</t>
  </si>
  <si>
    <t>Naudas sodi</t>
  </si>
  <si>
    <t>12.000</t>
  </si>
  <si>
    <t>Pārējie nenodokļu ieņēmumi</t>
  </si>
  <si>
    <t>21.000</t>
  </si>
  <si>
    <t>Maksas pakalpojumi un citi pašu ieņēmumi</t>
  </si>
  <si>
    <t>01.112</t>
  </si>
  <si>
    <t>Iedzīvotāju ienākuma nodoklis</t>
  </si>
  <si>
    <r>
      <t xml:space="preserve">Iedzīvotāju ienākuma nodoklis  </t>
    </r>
    <r>
      <rPr>
        <b/>
        <sz val="10"/>
        <rFont val="Arial"/>
        <family val="2"/>
        <charset val="186"/>
      </rPr>
      <t>sociālajiem pabalstiem</t>
    </r>
  </si>
  <si>
    <t>18.620</t>
  </si>
  <si>
    <t>Pašvaldību budžetā saņemtās valsts budžeta mērķdotācijas veselībai</t>
  </si>
  <si>
    <t>Pašvaldību budžetā saņemtās valsts budžeta mērķdotācijas mūzikas skolai</t>
  </si>
  <si>
    <t>Pašvaldību budžetā saņemtās valsts budžeta mērķdotācijas mākslas skolai</t>
  </si>
  <si>
    <t>Pašvaldību budžetā saņemtās valsts budžeta mērķdotācijas BJSS</t>
  </si>
  <si>
    <t>Pašvaldību budžetā saņemtās valsts budžeta mērķdotācijas Dzelzavas internātskola</t>
  </si>
  <si>
    <t>Mērķdotācija māksliniecisko kolektīvu vadītāju atalgojumiem</t>
  </si>
  <si>
    <t>Mērķdotācija algoto pagaidu sabiedrisko darbu apmaksai</t>
  </si>
  <si>
    <t>Mērķdotācija pašvaldību pasākumiem - Sporta bāzes "Smeceres sils" mototrases attīstība</t>
  </si>
  <si>
    <t>Transferti mācību līdzekļiem un grāmatām</t>
  </si>
  <si>
    <t xml:space="preserve">Transferti asistentiem </t>
  </si>
  <si>
    <t>18.641</t>
  </si>
  <si>
    <t>Dotācija no PFIF</t>
  </si>
  <si>
    <t>18.690</t>
  </si>
  <si>
    <t>Dotācija par sociālās aprūpes iestādēs ievietotajām personām (pansionāti)</t>
  </si>
  <si>
    <t>Mērķdotācija izglītības funkcijas nodrošināšanai no valsts dotāciju un mērķdotāciju sadales (bērnu no 5 gadu vecuma izglītošana)</t>
  </si>
  <si>
    <t>Mērķdotācija     izglītības funkcijas nodrošināšanai no valsts dotāciju un mērķdotāciju sadales (interešu izglītība)</t>
  </si>
  <si>
    <t>19.200</t>
  </si>
  <si>
    <t xml:space="preserve">Ieņēmumi pašvaldības budžetā no citām pašvaldībām </t>
  </si>
  <si>
    <t>19.300</t>
  </si>
  <si>
    <t>Transferti pedagogu atalgojumiem  no mērķdotācijas (6.piel.)</t>
  </si>
  <si>
    <t>Transferti interešu izglītībai  no mērķdotācijas(7.piel.)</t>
  </si>
  <si>
    <t>Transferti  bērnu no 5 gadu vecuma  apmācībai (no mērķdotācijas)</t>
  </si>
  <si>
    <t>Transferti Dzelzavas speciālajai internātskolai (valsts  finansējums)</t>
  </si>
  <si>
    <t>Transferti pansionātiem</t>
  </si>
  <si>
    <r>
      <t xml:space="preserve">Transferti </t>
    </r>
    <r>
      <rPr>
        <b/>
        <sz val="10"/>
        <rFont val="Arial"/>
        <family val="2"/>
        <charset val="186"/>
      </rPr>
      <t>sociālajiem pabalstiem</t>
    </r>
    <r>
      <rPr>
        <sz val="11"/>
        <color theme="1"/>
        <rFont val="Calibri"/>
        <family val="2"/>
        <charset val="186"/>
        <scheme val="minor"/>
      </rPr>
      <t xml:space="preserve"> </t>
    </r>
  </si>
  <si>
    <t xml:space="preserve">Kopā   ieņēmumi  </t>
  </si>
  <si>
    <t xml:space="preserve">Transferti no atlikuma </t>
  </si>
  <si>
    <t>Kopā  ieņēmumi</t>
  </si>
  <si>
    <t>Kopā transferti</t>
  </si>
  <si>
    <t>Konsolidācija</t>
  </si>
  <si>
    <t>KOPĀ  ieņēmumi</t>
  </si>
  <si>
    <t>Madonas novada pašvaldības pamatbudžets</t>
  </si>
  <si>
    <t>Pozīcijas nosaukums</t>
  </si>
  <si>
    <t>IEŅĒMUMI UN GADA SĀKUMA ATLIKUMS KOPĀ</t>
  </si>
  <si>
    <t>Naudas līdzekļu atlikums uz gada sākumu</t>
  </si>
  <si>
    <t>KĀRTĒJIE GADA IEŅĒMUMI</t>
  </si>
  <si>
    <t>Nodokļu ieņēmumi</t>
  </si>
  <si>
    <t>1.1.0.0.</t>
  </si>
  <si>
    <t xml:space="preserve">              Iedzīvotāju ienākuma nodoklis</t>
  </si>
  <si>
    <t>4.1.0.0.</t>
  </si>
  <si>
    <t xml:space="preserve">              Nekustamā īpašuma nodoklis</t>
  </si>
  <si>
    <t>5.4.1.0.</t>
  </si>
  <si>
    <t xml:space="preserve">              Azartspēļu nodoklis</t>
  </si>
  <si>
    <t>8.6.2.0.</t>
  </si>
  <si>
    <t>Procentu ieņēmumi par kontu atlikumiem</t>
  </si>
  <si>
    <t>9.0.0.0.</t>
  </si>
  <si>
    <t>Valsts (pašvaldību) un kancelejas nodevas</t>
  </si>
  <si>
    <t>10.0.0.0.</t>
  </si>
  <si>
    <t>Naudas sodi un sankcijas</t>
  </si>
  <si>
    <t>12.0.0.0.</t>
  </si>
  <si>
    <t xml:space="preserve">Pārējie nenodokļu ieņēmumi  </t>
  </si>
  <si>
    <t>13.0.0.0.</t>
  </si>
  <si>
    <t>Ieņēmumi no pašvaldības īpašumu pārdošanas</t>
  </si>
  <si>
    <t>18.0.0.0.</t>
  </si>
  <si>
    <t>Valsts budžeta transferti</t>
  </si>
  <si>
    <t>18.6.4.0.</t>
  </si>
  <si>
    <t xml:space="preserve">           Pašvaldības budžetā saņemtā dotācija no pašvaldību finanšu izlīdzināšanas fonda</t>
  </si>
  <si>
    <t>18.6.2.0.</t>
  </si>
  <si>
    <t xml:space="preserve">           Pašvaldības saņemtie valsts budžeta transferti noteiktam mērķim</t>
  </si>
  <si>
    <t>18.6.9.0</t>
  </si>
  <si>
    <t xml:space="preserve">           Pārējie pašvaldības saņemtie valsts budžeta iestāžu transferti</t>
  </si>
  <si>
    <t>19.0.0.0.</t>
  </si>
  <si>
    <t>Pašvaldību budžeta transferti</t>
  </si>
  <si>
    <t>21.0.0.0.</t>
  </si>
  <si>
    <t>Budžeta iestāžu ieņēmumi</t>
  </si>
  <si>
    <t>KĀRTĒJIE  GADA  IZDEVUMI</t>
  </si>
  <si>
    <t>Vispārējie valdības dienesti</t>
  </si>
  <si>
    <t>Izpildvara, likumdošanas vara, finanšu un fiskālā darbība, ārlietas</t>
  </si>
  <si>
    <t>01.600</t>
  </si>
  <si>
    <t>Pārējie iepriekš neklasificētie vispārējie valdības dienesti (vēlēšanas)</t>
  </si>
  <si>
    <t>Vispārējās valdības sektora (valsts un pašvaldības) parāda darījumi</t>
  </si>
  <si>
    <t>Vispārēja rakstura transferti starp valsts pārvaldes dažādiem līmeņiem</t>
  </si>
  <si>
    <t>03.000</t>
  </si>
  <si>
    <t>Sabiedriskā kārtība un drošība</t>
  </si>
  <si>
    <t xml:space="preserve">        Pašvaldības policija</t>
  </si>
  <si>
    <t xml:space="preserve">        Ugunsdrošības, glābšanas un civilās drošības dieneti</t>
  </si>
  <si>
    <t xml:space="preserve">      Pārējie iepriekš neklasificētie sabiedriskās kārtības un drošības pakalpojumi</t>
  </si>
  <si>
    <t>04.000</t>
  </si>
  <si>
    <t>Ekonomiskā darbība</t>
  </si>
  <si>
    <t xml:space="preserve">         Vispārēja ekonomiska, komerciāla un nodarbinātības darbība</t>
  </si>
  <si>
    <t xml:space="preserve">         Lauksaimniecība, mežsaimniecība, zivsaimniecība un medniecība</t>
  </si>
  <si>
    <t xml:space="preserve">       Tūrisms</t>
  </si>
  <si>
    <t>05.000</t>
  </si>
  <si>
    <t>Vides aizsardzība</t>
  </si>
  <si>
    <t>05.100</t>
  </si>
  <si>
    <t xml:space="preserve">         Atkritumu apsaimniekošana</t>
  </si>
  <si>
    <t>05.200</t>
  </si>
  <si>
    <t xml:space="preserve">         Notekūdeņu apsaimniekošana</t>
  </si>
  <si>
    <t>05.300</t>
  </si>
  <si>
    <t xml:space="preserve">         Vides piesārņojuma novēršana un samazināšana</t>
  </si>
  <si>
    <t>06.000</t>
  </si>
  <si>
    <t>Teritoriju un mājokļu apsaimniekošana</t>
  </si>
  <si>
    <t xml:space="preserve">         Mājokļu attīstība</t>
  </si>
  <si>
    <t xml:space="preserve">         Teritoriju attīstība</t>
  </si>
  <si>
    <t xml:space="preserve">         Pārējā citur neklasificētā pašvaldību teritoriju un mājokļu apsaimniekošanas darbība</t>
  </si>
  <si>
    <t>07.000</t>
  </si>
  <si>
    <t>Veselība</t>
  </si>
  <si>
    <t xml:space="preserve">          Ambulatoro ārstniecības iestāžu darbība un pakalpojumi</t>
  </si>
  <si>
    <t>08.000</t>
  </si>
  <si>
    <t>Atpūta, kultūra un reliģija</t>
  </si>
  <si>
    <t xml:space="preserve">         Atpūtas un sporta pasākumi</t>
  </si>
  <si>
    <t xml:space="preserve">         Kultūra</t>
  </si>
  <si>
    <t xml:space="preserve">         Reliģisko organizāciju un citu biedrību un nodibinājumu pakalpojumi</t>
  </si>
  <si>
    <t xml:space="preserve">       Pārējie citur neklasificētie sporta, atpūtas, kultūras un reliģijas pakalpojumi</t>
  </si>
  <si>
    <t>Izglītība</t>
  </si>
  <si>
    <t xml:space="preserve">         Pirmsskolas izgllītība</t>
  </si>
  <si>
    <t xml:space="preserve">         Vispārējā izglītība</t>
  </si>
  <si>
    <t xml:space="preserve">         Interešu un profesionālās ievirzes izglītība</t>
  </si>
  <si>
    <t xml:space="preserve">         Izglītības papildu izdevumi</t>
  </si>
  <si>
    <t xml:space="preserve">         Pārējā citur neklasificētā izglītība</t>
  </si>
  <si>
    <t>Sociālā aizsardzība</t>
  </si>
  <si>
    <t xml:space="preserve">         Atbalsts gados veciem cilvēkiem</t>
  </si>
  <si>
    <t xml:space="preserve">         Atbalsts ģimenēm ar bērniem</t>
  </si>
  <si>
    <t xml:space="preserve">         Pārējais citur neklasificēts atbalsts sociāli atstumtām personām</t>
  </si>
  <si>
    <t xml:space="preserve">         Pārējā citur neklasificētā sociālā aizsardzība</t>
  </si>
  <si>
    <t>Finansēšana</t>
  </si>
  <si>
    <t xml:space="preserve">         Aizņēmumi ( -) un to atmaksa ( + )</t>
  </si>
  <si>
    <t>Izdevumi kopā ar finansēšanu</t>
  </si>
  <si>
    <t>Naudas līdzekļu atlikums perioda beigās</t>
  </si>
  <si>
    <t>2018.gada plāns</t>
  </si>
  <si>
    <t>PII "Priedīte" interešu izglītība (valsts finansējums) kvalitāte</t>
  </si>
  <si>
    <t>Transferti pedagogu atalgojumiem  no mērķdotācijas  kvalitāte(6.piel.)</t>
  </si>
  <si>
    <t>Mērķdotācija izglītības funkcijas nodrošināšanai no valsts dotāciju un mērķdotāciju sadales (pamata un vispārējā vidējā izglītība) 6.pielik.</t>
  </si>
  <si>
    <t>Transferti interešu izglītībai  no mērķdotācijas kvalitāte(7.piel.)</t>
  </si>
  <si>
    <t>Transferti no novada pašvaldības  uzturēšanas izdevumiem</t>
  </si>
  <si>
    <t>Transferti no NĪN</t>
  </si>
  <si>
    <t>Madonas SAB "Smeceres sils" attīstības projekta īstenošana</t>
  </si>
  <si>
    <t>Mērķdotācija SAB "Smeceres sils" attīstības projekta īstenošanai</t>
  </si>
  <si>
    <t xml:space="preserve">Madonas novada pašvaldības domes </t>
  </si>
  <si>
    <t>16.01.2018. lēmumam Nr.14 (protokols Nr.1, 14.p.)</t>
  </si>
  <si>
    <t>Madonas novada pašvaldības domes</t>
  </si>
  <si>
    <t>16.01.2018. lēmumam Nr.14 (protokols Nr.1, p.14)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</si>
</sst>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3"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name val="Arial"/>
      <family val="2"/>
      <charset val="186"/>
    </font>
    <font>
      <b/>
      <sz val="10"/>
      <name val="Arial"/>
      <family val="2"/>
      <charset val="186"/>
    </font>
    <font>
      <b/>
      <i/>
      <sz val="10"/>
      <name val="Arial"/>
      <family val="2"/>
      <charset val="186"/>
    </font>
    <font>
      <i/>
      <sz val="9"/>
      <name val="Arial"/>
      <family val="2"/>
      <charset val="186"/>
    </font>
    <font>
      <b/>
      <sz val="12"/>
      <name val="Calibri"/>
      <family val="2"/>
      <charset val="186"/>
      <scheme val="minor"/>
    </font>
    <font>
      <i/>
      <sz val="10"/>
      <name val="Arial"/>
      <family val="2"/>
      <charset val="186"/>
    </font>
    <font>
      <sz val="11"/>
      <name val="Calibri"/>
      <family val="2"/>
      <charset val="186"/>
    </font>
    <font>
      <b/>
      <sz val="10"/>
      <color theme="1"/>
      <name val="Arial"/>
      <family val="2"/>
      <charset val="186"/>
    </font>
    <font>
      <i/>
      <sz val="10"/>
      <color theme="1"/>
      <name val="Arial"/>
      <family val="2"/>
      <charset val="186"/>
    </font>
    <font>
      <sz val="11"/>
      <color rgb="FFFF0000"/>
      <name val="Calibri"/>
      <family val="2"/>
      <charset val="186"/>
    </font>
    <font>
      <b/>
      <sz val="11"/>
      <name val="Calibri"/>
      <family val="2"/>
      <charset val="186"/>
      <scheme val="minor"/>
    </font>
    <font>
      <b/>
      <sz val="8"/>
      <color indexed="81"/>
      <name val="Tahoma"/>
      <family val="2"/>
      <charset val="186"/>
    </font>
    <font>
      <sz val="9"/>
      <color indexed="81"/>
      <name val="Tahoma"/>
      <family val="2"/>
      <charset val="186"/>
    </font>
    <font>
      <sz val="8"/>
      <color indexed="81"/>
      <name val="Tahoma"/>
      <family val="2"/>
      <charset val="186"/>
    </font>
    <font>
      <b/>
      <sz val="9"/>
      <color indexed="81"/>
      <name val="Tahoma"/>
      <family val="2"/>
      <charset val="186"/>
    </font>
    <font>
      <b/>
      <sz val="12"/>
      <name val="Arial"/>
      <family val="2"/>
      <charset val="186"/>
    </font>
    <font>
      <i/>
      <sz val="11"/>
      <color theme="1"/>
      <name val="Calibri"/>
      <family val="2"/>
      <charset val="186"/>
      <scheme val="minor"/>
    </font>
    <font>
      <sz val="8"/>
      <color theme="1"/>
      <name val="Calibri"/>
      <family val="2"/>
      <charset val="186"/>
      <scheme val="minor"/>
    </font>
    <font>
      <b/>
      <sz val="8"/>
      <name val="Arial"/>
      <family val="2"/>
      <charset val="186"/>
    </font>
    <font>
      <sz val="9"/>
      <name val="Arial"/>
      <family val="2"/>
      <charset val="186"/>
    </font>
    <font>
      <sz val="10"/>
      <name val="Arial"/>
      <family val="2"/>
      <charset val="186"/>
    </font>
    <font>
      <sz val="11"/>
      <color rgb="FF000000"/>
      <name val="Calibri"/>
      <family val="2"/>
      <charset val="186"/>
    </font>
    <font>
      <b/>
      <sz val="12"/>
      <color rgb="FF000000"/>
      <name val="Calibri"/>
      <family val="2"/>
      <charset val="186"/>
    </font>
    <font>
      <b/>
      <sz val="11"/>
      <color rgb="FF000000"/>
      <name val="Calibri"/>
      <family val="2"/>
      <charset val="186"/>
    </font>
    <font>
      <b/>
      <sz val="11"/>
      <color rgb="FF000000"/>
      <name val="Calibri"/>
      <family val="2"/>
    </font>
    <font>
      <sz val="11"/>
      <color rgb="FF000000"/>
      <name val="Times New Roman"/>
      <family val="1"/>
      <charset val="186"/>
    </font>
    <font>
      <sz val="12"/>
      <color rgb="FF000000"/>
      <name val="Times New Roman"/>
      <family val="1"/>
      <charset val="186"/>
    </font>
    <font>
      <sz val="11"/>
      <color rgb="FF000000"/>
      <name val="Calibri"/>
      <family val="2"/>
    </font>
    <font>
      <sz val="12"/>
      <color theme="1"/>
      <name val="Times New Roman"/>
      <family val="1"/>
      <charset val="186"/>
    </font>
    <font>
      <sz val="12"/>
      <name val="Times New Roman"/>
      <family val="1"/>
      <charset val="186"/>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indexed="41"/>
        <bgColor indexed="64"/>
      </patternFill>
    </fill>
    <fill>
      <patternFill patternType="solid">
        <fgColor rgb="FFFFFFFF"/>
        <bgColor rgb="FF000000"/>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4">
    <xf numFmtId="0" fontId="0" fillId="0" borderId="0" xfId="0"/>
    <xf numFmtId="0" fontId="2" fillId="0" borderId="0" xfId="0" applyFont="1" applyFill="1"/>
    <xf numFmtId="0" fontId="3" fillId="0" borderId="0" xfId="0" applyFont="1" applyFill="1"/>
    <xf numFmtId="0" fontId="4" fillId="0" borderId="1" xfId="0" applyFont="1" applyFill="1" applyBorder="1" applyAlignment="1">
      <alignment textRotation="90" wrapText="1"/>
    </xf>
    <xf numFmtId="0" fontId="5" fillId="0" borderId="1" xfId="0" applyFont="1" applyFill="1" applyBorder="1" applyAlignment="1">
      <alignment textRotation="90" wrapText="1"/>
    </xf>
    <xf numFmtId="0" fontId="4" fillId="0" borderId="1" xfId="0" applyFont="1" applyFill="1" applyBorder="1" applyAlignment="1">
      <alignment wrapText="1"/>
    </xf>
    <xf numFmtId="0" fontId="5" fillId="0" borderId="1" xfId="0" applyFont="1" applyFill="1" applyBorder="1" applyAlignment="1">
      <alignment wrapText="1"/>
    </xf>
    <xf numFmtId="0" fontId="6" fillId="0" borderId="1" xfId="0" applyFont="1" applyFill="1" applyBorder="1"/>
    <xf numFmtId="0" fontId="6" fillId="0" borderId="1" xfId="0" applyFont="1" applyFill="1" applyBorder="1" applyAlignment="1">
      <alignment wrapText="1"/>
    </xf>
    <xf numFmtId="0" fontId="2" fillId="0" borderId="1" xfId="0" applyFont="1" applyFill="1" applyBorder="1"/>
    <xf numFmtId="0" fontId="2" fillId="2" borderId="1" xfId="0" applyFont="1" applyFill="1" applyBorder="1"/>
    <xf numFmtId="0" fontId="7" fillId="0" borderId="1" xfId="0" applyFont="1" applyFill="1" applyBorder="1" applyAlignment="1">
      <alignment wrapText="1"/>
    </xf>
    <xf numFmtId="0" fontId="8" fillId="0" borderId="1" xfId="0" applyFont="1" applyFill="1" applyBorder="1"/>
    <xf numFmtId="0" fontId="4" fillId="0" borderId="1" xfId="0" applyFont="1" applyFill="1" applyBorder="1"/>
    <xf numFmtId="0" fontId="4" fillId="2" borderId="1" xfId="0" applyFont="1" applyFill="1" applyBorder="1"/>
    <xf numFmtId="0" fontId="2" fillId="0" borderId="1" xfId="0" applyFont="1" applyFill="1" applyBorder="1" applyAlignment="1">
      <alignment wrapText="1"/>
    </xf>
    <xf numFmtId="0" fontId="9" fillId="0" borderId="1" xfId="0" applyFont="1" applyFill="1" applyBorder="1"/>
    <xf numFmtId="0" fontId="1" fillId="0" borderId="1" xfId="0" applyFont="1" applyFill="1" applyBorder="1"/>
    <xf numFmtId="0" fontId="4" fillId="3" borderId="1" xfId="0" applyFont="1" applyFill="1" applyBorder="1" applyAlignment="1">
      <alignment wrapText="1"/>
    </xf>
    <xf numFmtId="0" fontId="8" fillId="0" borderId="1" xfId="0" quotePrefix="1" applyFont="1" applyFill="1" applyBorder="1"/>
    <xf numFmtId="0" fontId="10" fillId="0" borderId="1" xfId="0" applyFont="1" applyFill="1" applyBorder="1" applyAlignment="1">
      <alignment wrapText="1"/>
    </xf>
    <xf numFmtId="0" fontId="11" fillId="0" borderId="1" xfId="0" applyFont="1" applyFill="1" applyBorder="1"/>
    <xf numFmtId="0" fontId="0" fillId="0" borderId="1" xfId="0" applyFont="1" applyFill="1" applyBorder="1"/>
    <xf numFmtId="0" fontId="4" fillId="2" borderId="1" xfId="0" applyFont="1" applyFill="1" applyBorder="1" applyAlignment="1">
      <alignment wrapText="1"/>
    </xf>
    <xf numFmtId="0" fontId="8" fillId="2" borderId="1" xfId="0" applyFont="1" applyFill="1" applyBorder="1"/>
    <xf numFmtId="49" fontId="8" fillId="0" borderId="1" xfId="0" applyNumberFormat="1" applyFont="1" applyFill="1" applyBorder="1"/>
    <xf numFmtId="0" fontId="4" fillId="4" borderId="1" xfId="0" applyFont="1" applyFill="1" applyBorder="1" applyAlignment="1">
      <alignment wrapText="1"/>
    </xf>
    <xf numFmtId="0" fontId="12" fillId="0" borderId="1" xfId="0" applyFont="1" applyFill="1" applyBorder="1"/>
    <xf numFmtId="164" fontId="8" fillId="0" borderId="1" xfId="0" quotePrefix="1" applyNumberFormat="1" applyFont="1" applyFill="1" applyBorder="1" applyAlignment="1">
      <alignment horizontal="left"/>
    </xf>
    <xf numFmtId="0" fontId="9" fillId="0" borderId="0" xfId="0" applyFont="1" applyFill="1"/>
    <xf numFmtId="0" fontId="9" fillId="0" borderId="0" xfId="0" applyFont="1" applyFill="1" applyAlignment="1">
      <alignment wrapText="1"/>
    </xf>
    <xf numFmtId="0" fontId="8" fillId="0" borderId="1" xfId="0" applyFont="1" applyFill="1" applyBorder="1" applyAlignment="1"/>
    <xf numFmtId="0" fontId="13" fillId="2" borderId="1" xfId="0" applyFont="1" applyFill="1" applyBorder="1"/>
    <xf numFmtId="0" fontId="2" fillId="0" borderId="0" xfId="0" applyFont="1" applyFill="1" applyAlignment="1">
      <alignment wrapText="1"/>
    </xf>
    <xf numFmtId="0" fontId="2" fillId="0" borderId="2" xfId="0" applyFont="1" applyFill="1" applyBorder="1"/>
    <xf numFmtId="0" fontId="13" fillId="5" borderId="1" xfId="0" applyFont="1" applyFill="1" applyBorder="1"/>
    <xf numFmtId="0" fontId="2" fillId="0" borderId="0" xfId="0" applyFont="1" applyFill="1" applyAlignment="1">
      <alignment horizontal="right"/>
    </xf>
    <xf numFmtId="0" fontId="19" fillId="0" borderId="0" xfId="0" applyFont="1"/>
    <xf numFmtId="0" fontId="0" fillId="0" borderId="1" xfId="0" applyBorder="1" applyAlignment="1">
      <alignment wrapText="1"/>
    </xf>
    <xf numFmtId="0" fontId="4" fillId="0" borderId="3" xfId="0" applyFont="1" applyBorder="1" applyAlignment="1">
      <alignment wrapText="1"/>
    </xf>
    <xf numFmtId="0" fontId="4" fillId="0" borderId="1" xfId="0" applyFont="1" applyBorder="1" applyAlignment="1">
      <alignment textRotation="90" wrapText="1"/>
    </xf>
    <xf numFmtId="0" fontId="18" fillId="0" borderId="1" xfId="0" applyFont="1" applyFill="1" applyBorder="1" applyAlignment="1">
      <alignment textRotation="90" wrapText="1"/>
    </xf>
    <xf numFmtId="0" fontId="20" fillId="0" borderId="1" xfId="0" applyFont="1" applyBorder="1" applyAlignment="1">
      <alignment horizontal="center" wrapText="1"/>
    </xf>
    <xf numFmtId="0" fontId="21" fillId="0" borderId="1" xfId="0" applyFont="1" applyBorder="1" applyAlignment="1">
      <alignment horizontal="center" wrapText="1"/>
    </xf>
    <xf numFmtId="49" fontId="0" fillId="0" borderId="1" xfId="0" applyNumberFormat="1" applyBorder="1"/>
    <xf numFmtId="0" fontId="0" fillId="0" borderId="3" xfId="0" applyBorder="1" applyAlignment="1">
      <alignment wrapText="1"/>
    </xf>
    <xf numFmtId="0" fontId="0" fillId="0" borderId="1" xfId="0" applyBorder="1"/>
    <xf numFmtId="0" fontId="4" fillId="0" borderId="1" xfId="0" applyFont="1" applyBorder="1"/>
    <xf numFmtId="0" fontId="0" fillId="6" borderId="1" xfId="0" applyFill="1" applyBorder="1"/>
    <xf numFmtId="3" fontId="22" fillId="0" borderId="1" xfId="0" applyNumberFormat="1" applyFont="1" applyBorder="1" applyAlignment="1">
      <alignment horizontal="left" wrapText="1"/>
    </xf>
    <xf numFmtId="49" fontId="23" fillId="0" borderId="1" xfId="0" applyNumberFormat="1" applyFont="1" applyBorder="1"/>
    <xf numFmtId="49" fontId="0" fillId="0" borderId="1" xfId="0" quotePrefix="1" applyNumberFormat="1" applyBorder="1"/>
    <xf numFmtId="0" fontId="0" fillId="4" borderId="1" xfId="0" applyFill="1" applyBorder="1"/>
    <xf numFmtId="0" fontId="23" fillId="0" borderId="0" xfId="0" applyFont="1" applyBorder="1" applyAlignment="1">
      <alignment wrapText="1"/>
    </xf>
    <xf numFmtId="0" fontId="23" fillId="0" borderId="1" xfId="0" applyFont="1" applyBorder="1" applyAlignment="1">
      <alignment wrapText="1"/>
    </xf>
    <xf numFmtId="49" fontId="23" fillId="0" borderId="1" xfId="0" quotePrefix="1" applyNumberFormat="1" applyFont="1" applyBorder="1"/>
    <xf numFmtId="0" fontId="23" fillId="0" borderId="1" xfId="0" applyFont="1" applyBorder="1"/>
    <xf numFmtId="3" fontId="22" fillId="0" borderId="1" xfId="0" applyNumberFormat="1" applyFont="1" applyBorder="1" applyAlignment="1">
      <alignment wrapText="1"/>
    </xf>
    <xf numFmtId="0" fontId="4" fillId="7" borderId="3" xfId="0" applyFont="1" applyFill="1" applyBorder="1" applyAlignment="1">
      <alignment horizontal="left" wrapText="1"/>
    </xf>
    <xf numFmtId="0" fontId="4" fillId="0" borderId="3" xfId="0" applyFont="1" applyBorder="1" applyAlignment="1">
      <alignment horizontal="right" wrapText="1"/>
    </xf>
    <xf numFmtId="3" fontId="4" fillId="0" borderId="1" xfId="0" applyNumberFormat="1" applyFont="1" applyBorder="1" applyAlignment="1">
      <alignment horizontal="right" wrapText="1"/>
    </xf>
    <xf numFmtId="0" fontId="4" fillId="0" borderId="0" xfId="0" applyFont="1"/>
    <xf numFmtId="0" fontId="23" fillId="0" borderId="3" xfId="0" applyFont="1" applyBorder="1" applyAlignment="1">
      <alignment horizontal="left" wrapText="1"/>
    </xf>
    <xf numFmtId="3" fontId="23" fillId="0" borderId="1" xfId="0" applyNumberFormat="1" applyFont="1" applyBorder="1" applyAlignment="1">
      <alignment horizontal="right" wrapText="1"/>
    </xf>
    <xf numFmtId="0" fontId="23" fillId="0" borderId="1" xfId="0" applyFont="1" applyFill="1" applyBorder="1"/>
    <xf numFmtId="49" fontId="23" fillId="6" borderId="1" xfId="0" applyNumberFormat="1" applyFont="1" applyFill="1" applyBorder="1"/>
    <xf numFmtId="49" fontId="4" fillId="0" borderId="1" xfId="0" applyNumberFormat="1" applyFont="1" applyBorder="1"/>
    <xf numFmtId="0" fontId="0" fillId="0" borderId="2" xfId="0" applyBorder="1" applyAlignment="1">
      <alignment horizontal="center"/>
    </xf>
    <xf numFmtId="3" fontId="0" fillId="0" borderId="1" xfId="0" applyNumberFormat="1" applyBorder="1"/>
    <xf numFmtId="49" fontId="4" fillId="0" borderId="0" xfId="0" applyNumberFormat="1" applyFont="1" applyBorder="1"/>
    <xf numFmtId="0" fontId="0" fillId="0" borderId="0" xfId="0" applyBorder="1" applyAlignment="1">
      <alignment horizontal="center"/>
    </xf>
    <xf numFmtId="0" fontId="0" fillId="0" borderId="0" xfId="0" applyBorder="1"/>
    <xf numFmtId="0" fontId="0" fillId="0" borderId="0" xfId="0" applyFill="1" applyBorder="1"/>
    <xf numFmtId="3" fontId="1" fillId="0" borderId="0" xfId="0" applyNumberFormat="1" applyFont="1"/>
    <xf numFmtId="0" fontId="24" fillId="0" borderId="0" xfId="0" applyFont="1" applyFill="1" applyBorder="1"/>
    <xf numFmtId="0" fontId="26" fillId="0" borderId="1" xfId="0" applyFont="1" applyFill="1" applyBorder="1" applyAlignment="1">
      <alignment horizontal="center" wrapText="1"/>
    </xf>
    <xf numFmtId="0" fontId="24" fillId="0" borderId="1" xfId="0" applyFont="1" applyFill="1" applyBorder="1"/>
    <xf numFmtId="0" fontId="27" fillId="0" borderId="1" xfId="0" applyFont="1" applyFill="1" applyBorder="1" applyAlignment="1">
      <alignment wrapText="1"/>
    </xf>
    <xf numFmtId="4" fontId="26" fillId="0" borderId="1" xfId="0" applyNumberFormat="1" applyFont="1" applyFill="1" applyBorder="1"/>
    <xf numFmtId="0" fontId="27" fillId="0" borderId="1" xfId="0" applyFont="1" applyFill="1" applyBorder="1" applyAlignment="1">
      <alignment horizontal="center" wrapText="1"/>
    </xf>
    <xf numFmtId="0" fontId="1" fillId="0" borderId="1" xfId="0" applyFont="1" applyBorder="1"/>
    <xf numFmtId="0" fontId="24" fillId="0" borderId="1" xfId="0" applyFont="1" applyFill="1" applyBorder="1" applyAlignment="1">
      <alignment wrapText="1"/>
    </xf>
    <xf numFmtId="0" fontId="24"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8" fillId="0" borderId="1" xfId="0" applyFont="1" applyFill="1" applyBorder="1"/>
    <xf numFmtId="0" fontId="29" fillId="0" borderId="1" xfId="0" applyFont="1" applyFill="1" applyBorder="1" applyAlignment="1">
      <alignment vertical="center" wrapText="1"/>
    </xf>
    <xf numFmtId="0" fontId="29" fillId="0" borderId="1" xfId="0" applyFont="1" applyFill="1" applyBorder="1" applyAlignment="1">
      <alignment wrapText="1"/>
    </xf>
    <xf numFmtId="0" fontId="27" fillId="0" borderId="1" xfId="0" applyFont="1" applyFill="1" applyBorder="1"/>
    <xf numFmtId="0" fontId="27" fillId="0" borderId="1" xfId="0" applyFont="1" applyFill="1" applyBorder="1" applyAlignment="1">
      <alignment horizontal="center"/>
    </xf>
    <xf numFmtId="0" fontId="24" fillId="0" borderId="1" xfId="0" applyFont="1" applyFill="1" applyBorder="1" applyAlignment="1">
      <alignment horizontal="right"/>
    </xf>
    <xf numFmtId="0" fontId="30" fillId="8" borderId="6" xfId="0" applyFont="1" applyFill="1" applyBorder="1" applyAlignment="1">
      <alignment horizontal="justify" vertical="top" wrapText="1"/>
    </xf>
    <xf numFmtId="0" fontId="24" fillId="0" borderId="0" xfId="0" applyFont="1" applyFill="1" applyBorder="1" applyAlignment="1">
      <alignment wrapText="1"/>
    </xf>
    <xf numFmtId="0" fontId="29" fillId="0" borderId="0" xfId="0" applyFont="1" applyFill="1" applyBorder="1" applyAlignment="1">
      <alignment wrapText="1"/>
    </xf>
    <xf numFmtId="49" fontId="24" fillId="0" borderId="1" xfId="0" applyNumberFormat="1" applyFont="1" applyFill="1" applyBorder="1"/>
    <xf numFmtId="0" fontId="29" fillId="0" borderId="0" xfId="0" applyFont="1" applyFill="1" applyBorder="1"/>
    <xf numFmtId="0" fontId="26" fillId="0" borderId="0" xfId="0" applyFont="1" applyFill="1" applyBorder="1"/>
    <xf numFmtId="0" fontId="0" fillId="0" borderId="1" xfId="0" applyFont="1" applyBorder="1"/>
    <xf numFmtId="0" fontId="2" fillId="9" borderId="1" xfId="0" applyFont="1" applyFill="1" applyBorder="1"/>
    <xf numFmtId="0" fontId="25" fillId="0" borderId="4" xfId="0" applyFont="1" applyFill="1" applyBorder="1" applyAlignment="1">
      <alignment horizontal="center" wrapText="1"/>
    </xf>
    <xf numFmtId="0" fontId="0" fillId="0" borderId="0" xfId="0" applyAlignment="1">
      <alignment horizontal="right"/>
    </xf>
    <xf numFmtId="0" fontId="18" fillId="0" borderId="0" xfId="0" applyFont="1" applyAlignment="1">
      <alignment horizontal="center"/>
    </xf>
    <xf numFmtId="0" fontId="31" fillId="0" borderId="0" xfId="0" applyFont="1" applyAlignment="1">
      <alignment horizontal="right"/>
    </xf>
    <xf numFmtId="0" fontId="31" fillId="0" borderId="0" xfId="0" applyFont="1" applyAlignment="1">
      <alignment horizontal="right"/>
    </xf>
    <xf numFmtId="0" fontId="32" fillId="0" borderId="0" xfId="0" applyFont="1" applyFill="1" applyAlignment="1">
      <alignment horizontal="righ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45"/>
  <sheetViews>
    <sheetView tabSelected="1" zoomScaleNormal="100" workbookViewId="0">
      <pane xSplit="3" ySplit="7" topLeftCell="D8" activePane="bottomRight" state="frozen"/>
      <selection pane="topRight" activeCell="D1" sqref="D1"/>
      <selection pane="bottomLeft" activeCell="A6" sqref="A6"/>
      <selection pane="bottomRight" activeCell="Y3" sqref="Y3"/>
    </sheetView>
  </sheetViews>
  <sheetFormatPr defaultRowHeight="15" x14ac:dyDescent="0.25"/>
  <cols>
    <col min="1" max="1" width="10.140625" style="1" customWidth="1"/>
    <col min="2" max="2" width="17.28515625" style="1" customWidth="1"/>
    <col min="3" max="3" width="9.42578125" style="1" customWidth="1"/>
    <col min="4" max="4" width="9" style="1" customWidth="1"/>
    <col min="5" max="5" width="6.7109375" style="1" customWidth="1"/>
    <col min="6" max="6" width="8.28515625" style="1" customWidth="1"/>
    <col min="7" max="11" width="7" style="1" customWidth="1"/>
    <col min="12" max="12" width="6.85546875" style="1" customWidth="1"/>
    <col min="13" max="13" width="6" style="1" customWidth="1"/>
    <col min="14" max="14" width="9" style="1" customWidth="1"/>
    <col min="15" max="15" width="6" style="1" customWidth="1"/>
    <col min="16" max="16" width="8.140625" style="1" customWidth="1"/>
    <col min="17" max="17" width="7" style="1" customWidth="1"/>
    <col min="18" max="18" width="6.7109375" style="1" customWidth="1"/>
    <col min="19" max="19" width="10" style="1" customWidth="1"/>
    <col min="20" max="20" width="8" style="1" bestFit="1" customWidth="1"/>
    <col min="21" max="21" width="7.7109375" style="1" customWidth="1"/>
    <col min="22" max="22" width="9.140625" style="1"/>
    <col min="23" max="23" width="55.85546875" style="1" customWidth="1"/>
    <col min="24" max="222" width="9.140625" style="1"/>
    <col min="223" max="223" width="10.140625" style="1" customWidth="1"/>
    <col min="224" max="224" width="17.28515625" style="1" customWidth="1"/>
    <col min="225" max="225" width="9.42578125" style="1" customWidth="1"/>
    <col min="226" max="227" width="9" style="1" customWidth="1"/>
    <col min="228" max="229" width="7" style="1" customWidth="1"/>
    <col min="230" max="231" width="8.28515625" style="1" customWidth="1"/>
    <col min="232" max="241" width="7" style="1" customWidth="1"/>
    <col min="242" max="243" width="6.85546875" style="1" customWidth="1"/>
    <col min="244" max="245" width="6" style="1" customWidth="1"/>
    <col min="246" max="247" width="9.140625" style="1" customWidth="1"/>
    <col min="248" max="249" width="6" style="1" customWidth="1"/>
    <col min="250" max="251" width="8.140625" style="1" customWidth="1"/>
    <col min="252" max="253" width="7" style="1" customWidth="1"/>
    <col min="254" max="255" width="6.7109375" style="1" customWidth="1"/>
    <col min="256" max="257" width="8.85546875" style="1" customWidth="1"/>
    <col min="258" max="259" width="7.5703125" style="1" customWidth="1"/>
    <col min="260" max="261" width="7.7109375" style="1" customWidth="1"/>
    <col min="262" max="478" width="9.140625" style="1"/>
    <col min="479" max="479" width="10.140625" style="1" customWidth="1"/>
    <col min="480" max="480" width="17.28515625" style="1" customWidth="1"/>
    <col min="481" max="481" width="9.42578125" style="1" customWidth="1"/>
    <col min="482" max="483" width="9" style="1" customWidth="1"/>
    <col min="484" max="485" width="7" style="1" customWidth="1"/>
    <col min="486" max="487" width="8.28515625" style="1" customWidth="1"/>
    <col min="488" max="497" width="7" style="1" customWidth="1"/>
    <col min="498" max="499" width="6.85546875" style="1" customWidth="1"/>
    <col min="500" max="501" width="6" style="1" customWidth="1"/>
    <col min="502" max="503" width="9.140625" style="1" customWidth="1"/>
    <col min="504" max="505" width="6" style="1" customWidth="1"/>
    <col min="506" max="507" width="8.140625" style="1" customWidth="1"/>
    <col min="508" max="509" width="7" style="1" customWidth="1"/>
    <col min="510" max="511" width="6.7109375" style="1" customWidth="1"/>
    <col min="512" max="513" width="8.85546875" style="1" customWidth="1"/>
    <col min="514" max="515" width="7.5703125" style="1" customWidth="1"/>
    <col min="516" max="517" width="7.7109375" style="1" customWidth="1"/>
    <col min="518" max="734" width="9.140625" style="1"/>
    <col min="735" max="735" width="10.140625" style="1" customWidth="1"/>
    <col min="736" max="736" width="17.28515625" style="1" customWidth="1"/>
    <col min="737" max="737" width="9.42578125" style="1" customWidth="1"/>
    <col min="738" max="739" width="9" style="1" customWidth="1"/>
    <col min="740" max="741" width="7" style="1" customWidth="1"/>
    <col min="742" max="743" width="8.28515625" style="1" customWidth="1"/>
    <col min="744" max="753" width="7" style="1" customWidth="1"/>
    <col min="754" max="755" width="6.85546875" style="1" customWidth="1"/>
    <col min="756" max="757" width="6" style="1" customWidth="1"/>
    <col min="758" max="759" width="9.140625" style="1" customWidth="1"/>
    <col min="760" max="761" width="6" style="1" customWidth="1"/>
    <col min="762" max="763" width="8.140625" style="1" customWidth="1"/>
    <col min="764" max="765" width="7" style="1" customWidth="1"/>
    <col min="766" max="767" width="6.7109375" style="1" customWidth="1"/>
    <col min="768" max="769" width="8.85546875" style="1" customWidth="1"/>
    <col min="770" max="771" width="7.5703125" style="1" customWidth="1"/>
    <col min="772" max="773" width="7.7109375" style="1" customWidth="1"/>
    <col min="774" max="990" width="9.140625" style="1"/>
    <col min="991" max="991" width="10.140625" style="1" customWidth="1"/>
    <col min="992" max="992" width="17.28515625" style="1" customWidth="1"/>
    <col min="993" max="993" width="9.42578125" style="1" customWidth="1"/>
    <col min="994" max="995" width="9" style="1" customWidth="1"/>
    <col min="996" max="997" width="7" style="1" customWidth="1"/>
    <col min="998" max="999" width="8.28515625" style="1" customWidth="1"/>
    <col min="1000" max="1009" width="7" style="1" customWidth="1"/>
    <col min="1010" max="1011" width="6.85546875" style="1" customWidth="1"/>
    <col min="1012" max="1013" width="6" style="1" customWidth="1"/>
    <col min="1014" max="1015" width="9.140625" style="1" customWidth="1"/>
    <col min="1016" max="1017" width="6" style="1" customWidth="1"/>
    <col min="1018" max="1019" width="8.140625" style="1" customWidth="1"/>
    <col min="1020" max="1021" width="7" style="1" customWidth="1"/>
    <col min="1022" max="1023" width="6.7109375" style="1" customWidth="1"/>
    <col min="1024" max="1025" width="8.85546875" style="1" customWidth="1"/>
    <col min="1026" max="1027" width="7.5703125" style="1" customWidth="1"/>
    <col min="1028" max="1029" width="7.7109375" style="1" customWidth="1"/>
    <col min="1030" max="1246" width="9.140625" style="1"/>
    <col min="1247" max="1247" width="10.140625" style="1" customWidth="1"/>
    <col min="1248" max="1248" width="17.28515625" style="1" customWidth="1"/>
    <col min="1249" max="1249" width="9.42578125" style="1" customWidth="1"/>
    <col min="1250" max="1251" width="9" style="1" customWidth="1"/>
    <col min="1252" max="1253" width="7" style="1" customWidth="1"/>
    <col min="1254" max="1255" width="8.28515625" style="1" customWidth="1"/>
    <col min="1256" max="1265" width="7" style="1" customWidth="1"/>
    <col min="1266" max="1267" width="6.85546875" style="1" customWidth="1"/>
    <col min="1268" max="1269" width="6" style="1" customWidth="1"/>
    <col min="1270" max="1271" width="9.140625" style="1" customWidth="1"/>
    <col min="1272" max="1273" width="6" style="1" customWidth="1"/>
    <col min="1274" max="1275" width="8.140625" style="1" customWidth="1"/>
    <col min="1276" max="1277" width="7" style="1" customWidth="1"/>
    <col min="1278" max="1279" width="6.7109375" style="1" customWidth="1"/>
    <col min="1280" max="1281" width="8.85546875" style="1" customWidth="1"/>
    <col min="1282" max="1283" width="7.5703125" style="1" customWidth="1"/>
    <col min="1284" max="1285" width="7.7109375" style="1" customWidth="1"/>
    <col min="1286" max="1502" width="9.140625" style="1"/>
    <col min="1503" max="1503" width="10.140625" style="1" customWidth="1"/>
    <col min="1504" max="1504" width="17.28515625" style="1" customWidth="1"/>
    <col min="1505" max="1505" width="9.42578125" style="1" customWidth="1"/>
    <col min="1506" max="1507" width="9" style="1" customWidth="1"/>
    <col min="1508" max="1509" width="7" style="1" customWidth="1"/>
    <col min="1510" max="1511" width="8.28515625" style="1" customWidth="1"/>
    <col min="1512" max="1521" width="7" style="1" customWidth="1"/>
    <col min="1522" max="1523" width="6.85546875" style="1" customWidth="1"/>
    <col min="1524" max="1525" width="6" style="1" customWidth="1"/>
    <col min="1526" max="1527" width="9.140625" style="1" customWidth="1"/>
    <col min="1528" max="1529" width="6" style="1" customWidth="1"/>
    <col min="1530" max="1531" width="8.140625" style="1" customWidth="1"/>
    <col min="1532" max="1533" width="7" style="1" customWidth="1"/>
    <col min="1534" max="1535" width="6.7109375" style="1" customWidth="1"/>
    <col min="1536" max="1537" width="8.85546875" style="1" customWidth="1"/>
    <col min="1538" max="1539" width="7.5703125" style="1" customWidth="1"/>
    <col min="1540" max="1541" width="7.7109375" style="1" customWidth="1"/>
    <col min="1542" max="1758" width="9.140625" style="1"/>
    <col min="1759" max="1759" width="10.140625" style="1" customWidth="1"/>
    <col min="1760" max="1760" width="17.28515625" style="1" customWidth="1"/>
    <col min="1761" max="1761" width="9.42578125" style="1" customWidth="1"/>
    <col min="1762" max="1763" width="9" style="1" customWidth="1"/>
    <col min="1764" max="1765" width="7" style="1" customWidth="1"/>
    <col min="1766" max="1767" width="8.28515625" style="1" customWidth="1"/>
    <col min="1768" max="1777" width="7" style="1" customWidth="1"/>
    <col min="1778" max="1779" width="6.85546875" style="1" customWidth="1"/>
    <col min="1780" max="1781" width="6" style="1" customWidth="1"/>
    <col min="1782" max="1783" width="9.140625" style="1" customWidth="1"/>
    <col min="1784" max="1785" width="6" style="1" customWidth="1"/>
    <col min="1786" max="1787" width="8.140625" style="1" customWidth="1"/>
    <col min="1788" max="1789" width="7" style="1" customWidth="1"/>
    <col min="1790" max="1791" width="6.7109375" style="1" customWidth="1"/>
    <col min="1792" max="1793" width="8.85546875" style="1" customWidth="1"/>
    <col min="1794" max="1795" width="7.5703125" style="1" customWidth="1"/>
    <col min="1796" max="1797" width="7.7109375" style="1" customWidth="1"/>
    <col min="1798" max="2014" width="9.140625" style="1"/>
    <col min="2015" max="2015" width="10.140625" style="1" customWidth="1"/>
    <col min="2016" max="2016" width="17.28515625" style="1" customWidth="1"/>
    <col min="2017" max="2017" width="9.42578125" style="1" customWidth="1"/>
    <col min="2018" max="2019" width="9" style="1" customWidth="1"/>
    <col min="2020" max="2021" width="7" style="1" customWidth="1"/>
    <col min="2022" max="2023" width="8.28515625" style="1" customWidth="1"/>
    <col min="2024" max="2033" width="7" style="1" customWidth="1"/>
    <col min="2034" max="2035" width="6.85546875" style="1" customWidth="1"/>
    <col min="2036" max="2037" width="6" style="1" customWidth="1"/>
    <col min="2038" max="2039" width="9.140625" style="1" customWidth="1"/>
    <col min="2040" max="2041" width="6" style="1" customWidth="1"/>
    <col min="2042" max="2043" width="8.140625" style="1" customWidth="1"/>
    <col min="2044" max="2045" width="7" style="1" customWidth="1"/>
    <col min="2046" max="2047" width="6.7109375" style="1" customWidth="1"/>
    <col min="2048" max="2049" width="8.85546875" style="1" customWidth="1"/>
    <col min="2050" max="2051" width="7.5703125" style="1" customWidth="1"/>
    <col min="2052" max="2053" width="7.7109375" style="1" customWidth="1"/>
    <col min="2054" max="2270" width="9.140625" style="1"/>
    <col min="2271" max="2271" width="10.140625" style="1" customWidth="1"/>
    <col min="2272" max="2272" width="17.28515625" style="1" customWidth="1"/>
    <col min="2273" max="2273" width="9.42578125" style="1" customWidth="1"/>
    <col min="2274" max="2275" width="9" style="1" customWidth="1"/>
    <col min="2276" max="2277" width="7" style="1" customWidth="1"/>
    <col min="2278" max="2279" width="8.28515625" style="1" customWidth="1"/>
    <col min="2280" max="2289" width="7" style="1" customWidth="1"/>
    <col min="2290" max="2291" width="6.85546875" style="1" customWidth="1"/>
    <col min="2292" max="2293" width="6" style="1" customWidth="1"/>
    <col min="2294" max="2295" width="9.140625" style="1" customWidth="1"/>
    <col min="2296" max="2297" width="6" style="1" customWidth="1"/>
    <col min="2298" max="2299" width="8.140625" style="1" customWidth="1"/>
    <col min="2300" max="2301" width="7" style="1" customWidth="1"/>
    <col min="2302" max="2303" width="6.7109375" style="1" customWidth="1"/>
    <col min="2304" max="2305" width="8.85546875" style="1" customWidth="1"/>
    <col min="2306" max="2307" width="7.5703125" style="1" customWidth="1"/>
    <col min="2308" max="2309" width="7.7109375" style="1" customWidth="1"/>
    <col min="2310" max="2526" width="9.140625" style="1"/>
    <col min="2527" max="2527" width="10.140625" style="1" customWidth="1"/>
    <col min="2528" max="2528" width="17.28515625" style="1" customWidth="1"/>
    <col min="2529" max="2529" width="9.42578125" style="1" customWidth="1"/>
    <col min="2530" max="2531" width="9" style="1" customWidth="1"/>
    <col min="2532" max="2533" width="7" style="1" customWidth="1"/>
    <col min="2534" max="2535" width="8.28515625" style="1" customWidth="1"/>
    <col min="2536" max="2545" width="7" style="1" customWidth="1"/>
    <col min="2546" max="2547" width="6.85546875" style="1" customWidth="1"/>
    <col min="2548" max="2549" width="6" style="1" customWidth="1"/>
    <col min="2550" max="2551" width="9.140625" style="1" customWidth="1"/>
    <col min="2552" max="2553" width="6" style="1" customWidth="1"/>
    <col min="2554" max="2555" width="8.140625" style="1" customWidth="1"/>
    <col min="2556" max="2557" width="7" style="1" customWidth="1"/>
    <col min="2558" max="2559" width="6.7109375" style="1" customWidth="1"/>
    <col min="2560" max="2561" width="8.85546875" style="1" customWidth="1"/>
    <col min="2562" max="2563" width="7.5703125" style="1" customWidth="1"/>
    <col min="2564" max="2565" width="7.7109375" style="1" customWidth="1"/>
    <col min="2566" max="2782" width="9.140625" style="1"/>
    <col min="2783" max="2783" width="10.140625" style="1" customWidth="1"/>
    <col min="2784" max="2784" width="17.28515625" style="1" customWidth="1"/>
    <col min="2785" max="2785" width="9.42578125" style="1" customWidth="1"/>
    <col min="2786" max="2787" width="9" style="1" customWidth="1"/>
    <col min="2788" max="2789" width="7" style="1" customWidth="1"/>
    <col min="2790" max="2791" width="8.28515625" style="1" customWidth="1"/>
    <col min="2792" max="2801" width="7" style="1" customWidth="1"/>
    <col min="2802" max="2803" width="6.85546875" style="1" customWidth="1"/>
    <col min="2804" max="2805" width="6" style="1" customWidth="1"/>
    <col min="2806" max="2807" width="9.140625" style="1" customWidth="1"/>
    <col min="2808" max="2809" width="6" style="1" customWidth="1"/>
    <col min="2810" max="2811" width="8.140625" style="1" customWidth="1"/>
    <col min="2812" max="2813" width="7" style="1" customWidth="1"/>
    <col min="2814" max="2815" width="6.7109375" style="1" customWidth="1"/>
    <col min="2816" max="2817" width="8.85546875" style="1" customWidth="1"/>
    <col min="2818" max="2819" width="7.5703125" style="1" customWidth="1"/>
    <col min="2820" max="2821" width="7.7109375" style="1" customWidth="1"/>
    <col min="2822" max="3038" width="9.140625" style="1"/>
    <col min="3039" max="3039" width="10.140625" style="1" customWidth="1"/>
    <col min="3040" max="3040" width="17.28515625" style="1" customWidth="1"/>
    <col min="3041" max="3041" width="9.42578125" style="1" customWidth="1"/>
    <col min="3042" max="3043" width="9" style="1" customWidth="1"/>
    <col min="3044" max="3045" width="7" style="1" customWidth="1"/>
    <col min="3046" max="3047" width="8.28515625" style="1" customWidth="1"/>
    <col min="3048" max="3057" width="7" style="1" customWidth="1"/>
    <col min="3058" max="3059" width="6.85546875" style="1" customWidth="1"/>
    <col min="3060" max="3061" width="6" style="1" customWidth="1"/>
    <col min="3062" max="3063" width="9.140625" style="1" customWidth="1"/>
    <col min="3064" max="3065" width="6" style="1" customWidth="1"/>
    <col min="3066" max="3067" width="8.140625" style="1" customWidth="1"/>
    <col min="3068" max="3069" width="7" style="1" customWidth="1"/>
    <col min="3070" max="3071" width="6.7109375" style="1" customWidth="1"/>
    <col min="3072" max="3073" width="8.85546875" style="1" customWidth="1"/>
    <col min="3074" max="3075" width="7.5703125" style="1" customWidth="1"/>
    <col min="3076" max="3077" width="7.7109375" style="1" customWidth="1"/>
    <col min="3078" max="3294" width="9.140625" style="1"/>
    <col min="3295" max="3295" width="10.140625" style="1" customWidth="1"/>
    <col min="3296" max="3296" width="17.28515625" style="1" customWidth="1"/>
    <col min="3297" max="3297" width="9.42578125" style="1" customWidth="1"/>
    <col min="3298" max="3299" width="9" style="1" customWidth="1"/>
    <col min="3300" max="3301" width="7" style="1" customWidth="1"/>
    <col min="3302" max="3303" width="8.28515625" style="1" customWidth="1"/>
    <col min="3304" max="3313" width="7" style="1" customWidth="1"/>
    <col min="3314" max="3315" width="6.85546875" style="1" customWidth="1"/>
    <col min="3316" max="3317" width="6" style="1" customWidth="1"/>
    <col min="3318" max="3319" width="9.140625" style="1" customWidth="1"/>
    <col min="3320" max="3321" width="6" style="1" customWidth="1"/>
    <col min="3322" max="3323" width="8.140625" style="1" customWidth="1"/>
    <col min="3324" max="3325" width="7" style="1" customWidth="1"/>
    <col min="3326" max="3327" width="6.7109375" style="1" customWidth="1"/>
    <col min="3328" max="3329" width="8.85546875" style="1" customWidth="1"/>
    <col min="3330" max="3331" width="7.5703125" style="1" customWidth="1"/>
    <col min="3332" max="3333" width="7.7109375" style="1" customWidth="1"/>
    <col min="3334" max="3550" width="9.140625" style="1"/>
    <col min="3551" max="3551" width="10.140625" style="1" customWidth="1"/>
    <col min="3552" max="3552" width="17.28515625" style="1" customWidth="1"/>
    <col min="3553" max="3553" width="9.42578125" style="1" customWidth="1"/>
    <col min="3554" max="3555" width="9" style="1" customWidth="1"/>
    <col min="3556" max="3557" width="7" style="1" customWidth="1"/>
    <col min="3558" max="3559" width="8.28515625" style="1" customWidth="1"/>
    <col min="3560" max="3569" width="7" style="1" customWidth="1"/>
    <col min="3570" max="3571" width="6.85546875" style="1" customWidth="1"/>
    <col min="3572" max="3573" width="6" style="1" customWidth="1"/>
    <col min="3574" max="3575" width="9.140625" style="1" customWidth="1"/>
    <col min="3576" max="3577" width="6" style="1" customWidth="1"/>
    <col min="3578" max="3579" width="8.140625" style="1" customWidth="1"/>
    <col min="3580" max="3581" width="7" style="1" customWidth="1"/>
    <col min="3582" max="3583" width="6.7109375" style="1" customWidth="1"/>
    <col min="3584" max="3585" width="8.85546875" style="1" customWidth="1"/>
    <col min="3586" max="3587" width="7.5703125" style="1" customWidth="1"/>
    <col min="3588" max="3589" width="7.7109375" style="1" customWidth="1"/>
    <col min="3590" max="3806" width="9.140625" style="1"/>
    <col min="3807" max="3807" width="10.140625" style="1" customWidth="1"/>
    <col min="3808" max="3808" width="17.28515625" style="1" customWidth="1"/>
    <col min="3809" max="3809" width="9.42578125" style="1" customWidth="1"/>
    <col min="3810" max="3811" width="9" style="1" customWidth="1"/>
    <col min="3812" max="3813" width="7" style="1" customWidth="1"/>
    <col min="3814" max="3815" width="8.28515625" style="1" customWidth="1"/>
    <col min="3816" max="3825" width="7" style="1" customWidth="1"/>
    <col min="3826" max="3827" width="6.85546875" style="1" customWidth="1"/>
    <col min="3828" max="3829" width="6" style="1" customWidth="1"/>
    <col min="3830" max="3831" width="9.140625" style="1" customWidth="1"/>
    <col min="3832" max="3833" width="6" style="1" customWidth="1"/>
    <col min="3834" max="3835" width="8.140625" style="1" customWidth="1"/>
    <col min="3836" max="3837" width="7" style="1" customWidth="1"/>
    <col min="3838" max="3839" width="6.7109375" style="1" customWidth="1"/>
    <col min="3840" max="3841" width="8.85546875" style="1" customWidth="1"/>
    <col min="3842" max="3843" width="7.5703125" style="1" customWidth="1"/>
    <col min="3844" max="3845" width="7.7109375" style="1" customWidth="1"/>
    <col min="3846" max="4062" width="9.140625" style="1"/>
    <col min="4063" max="4063" width="10.140625" style="1" customWidth="1"/>
    <col min="4064" max="4064" width="17.28515625" style="1" customWidth="1"/>
    <col min="4065" max="4065" width="9.42578125" style="1" customWidth="1"/>
    <col min="4066" max="4067" width="9" style="1" customWidth="1"/>
    <col min="4068" max="4069" width="7" style="1" customWidth="1"/>
    <col min="4070" max="4071" width="8.28515625" style="1" customWidth="1"/>
    <col min="4072" max="4081" width="7" style="1" customWidth="1"/>
    <col min="4082" max="4083" width="6.85546875" style="1" customWidth="1"/>
    <col min="4084" max="4085" width="6" style="1" customWidth="1"/>
    <col min="4086" max="4087" width="9.140625" style="1" customWidth="1"/>
    <col min="4088" max="4089" width="6" style="1" customWidth="1"/>
    <col min="4090" max="4091" width="8.140625" style="1" customWidth="1"/>
    <col min="4092" max="4093" width="7" style="1" customWidth="1"/>
    <col min="4094" max="4095" width="6.7109375" style="1" customWidth="1"/>
    <col min="4096" max="4097" width="8.85546875" style="1" customWidth="1"/>
    <col min="4098" max="4099" width="7.5703125" style="1" customWidth="1"/>
    <col min="4100" max="4101" width="7.7109375" style="1" customWidth="1"/>
    <col min="4102" max="4318" width="9.140625" style="1"/>
    <col min="4319" max="4319" width="10.140625" style="1" customWidth="1"/>
    <col min="4320" max="4320" width="17.28515625" style="1" customWidth="1"/>
    <col min="4321" max="4321" width="9.42578125" style="1" customWidth="1"/>
    <col min="4322" max="4323" width="9" style="1" customWidth="1"/>
    <col min="4324" max="4325" width="7" style="1" customWidth="1"/>
    <col min="4326" max="4327" width="8.28515625" style="1" customWidth="1"/>
    <col min="4328" max="4337" width="7" style="1" customWidth="1"/>
    <col min="4338" max="4339" width="6.85546875" style="1" customWidth="1"/>
    <col min="4340" max="4341" width="6" style="1" customWidth="1"/>
    <col min="4342" max="4343" width="9.140625" style="1" customWidth="1"/>
    <col min="4344" max="4345" width="6" style="1" customWidth="1"/>
    <col min="4346" max="4347" width="8.140625" style="1" customWidth="1"/>
    <col min="4348" max="4349" width="7" style="1" customWidth="1"/>
    <col min="4350" max="4351" width="6.7109375" style="1" customWidth="1"/>
    <col min="4352" max="4353" width="8.85546875" style="1" customWidth="1"/>
    <col min="4354" max="4355" width="7.5703125" style="1" customWidth="1"/>
    <col min="4356" max="4357" width="7.7109375" style="1" customWidth="1"/>
    <col min="4358" max="4574" width="9.140625" style="1"/>
    <col min="4575" max="4575" width="10.140625" style="1" customWidth="1"/>
    <col min="4576" max="4576" width="17.28515625" style="1" customWidth="1"/>
    <col min="4577" max="4577" width="9.42578125" style="1" customWidth="1"/>
    <col min="4578" max="4579" width="9" style="1" customWidth="1"/>
    <col min="4580" max="4581" width="7" style="1" customWidth="1"/>
    <col min="4582" max="4583" width="8.28515625" style="1" customWidth="1"/>
    <col min="4584" max="4593" width="7" style="1" customWidth="1"/>
    <col min="4594" max="4595" width="6.85546875" style="1" customWidth="1"/>
    <col min="4596" max="4597" width="6" style="1" customWidth="1"/>
    <col min="4598" max="4599" width="9.140625" style="1" customWidth="1"/>
    <col min="4600" max="4601" width="6" style="1" customWidth="1"/>
    <col min="4602" max="4603" width="8.140625" style="1" customWidth="1"/>
    <col min="4604" max="4605" width="7" style="1" customWidth="1"/>
    <col min="4606" max="4607" width="6.7109375" style="1" customWidth="1"/>
    <col min="4608" max="4609" width="8.85546875" style="1" customWidth="1"/>
    <col min="4610" max="4611" width="7.5703125" style="1" customWidth="1"/>
    <col min="4612" max="4613" width="7.7109375" style="1" customWidth="1"/>
    <col min="4614" max="4830" width="9.140625" style="1"/>
    <col min="4831" max="4831" width="10.140625" style="1" customWidth="1"/>
    <col min="4832" max="4832" width="17.28515625" style="1" customWidth="1"/>
    <col min="4833" max="4833" width="9.42578125" style="1" customWidth="1"/>
    <col min="4834" max="4835" width="9" style="1" customWidth="1"/>
    <col min="4836" max="4837" width="7" style="1" customWidth="1"/>
    <col min="4838" max="4839" width="8.28515625" style="1" customWidth="1"/>
    <col min="4840" max="4849" width="7" style="1" customWidth="1"/>
    <col min="4850" max="4851" width="6.85546875" style="1" customWidth="1"/>
    <col min="4852" max="4853" width="6" style="1" customWidth="1"/>
    <col min="4854" max="4855" width="9.140625" style="1" customWidth="1"/>
    <col min="4856" max="4857" width="6" style="1" customWidth="1"/>
    <col min="4858" max="4859" width="8.140625" style="1" customWidth="1"/>
    <col min="4860" max="4861" width="7" style="1" customWidth="1"/>
    <col min="4862" max="4863" width="6.7109375" style="1" customWidth="1"/>
    <col min="4864" max="4865" width="8.85546875" style="1" customWidth="1"/>
    <col min="4866" max="4867" width="7.5703125" style="1" customWidth="1"/>
    <col min="4868" max="4869" width="7.7109375" style="1" customWidth="1"/>
    <col min="4870" max="5086" width="9.140625" style="1"/>
    <col min="5087" max="5087" width="10.140625" style="1" customWidth="1"/>
    <col min="5088" max="5088" width="17.28515625" style="1" customWidth="1"/>
    <col min="5089" max="5089" width="9.42578125" style="1" customWidth="1"/>
    <col min="5090" max="5091" width="9" style="1" customWidth="1"/>
    <col min="5092" max="5093" width="7" style="1" customWidth="1"/>
    <col min="5094" max="5095" width="8.28515625" style="1" customWidth="1"/>
    <col min="5096" max="5105" width="7" style="1" customWidth="1"/>
    <col min="5106" max="5107" width="6.85546875" style="1" customWidth="1"/>
    <col min="5108" max="5109" width="6" style="1" customWidth="1"/>
    <col min="5110" max="5111" width="9.140625" style="1" customWidth="1"/>
    <col min="5112" max="5113" width="6" style="1" customWidth="1"/>
    <col min="5114" max="5115" width="8.140625" style="1" customWidth="1"/>
    <col min="5116" max="5117" width="7" style="1" customWidth="1"/>
    <col min="5118" max="5119" width="6.7109375" style="1" customWidth="1"/>
    <col min="5120" max="5121" width="8.85546875" style="1" customWidth="1"/>
    <col min="5122" max="5123" width="7.5703125" style="1" customWidth="1"/>
    <col min="5124" max="5125" width="7.7109375" style="1" customWidth="1"/>
    <col min="5126" max="5342" width="9.140625" style="1"/>
    <col min="5343" max="5343" width="10.140625" style="1" customWidth="1"/>
    <col min="5344" max="5344" width="17.28515625" style="1" customWidth="1"/>
    <col min="5345" max="5345" width="9.42578125" style="1" customWidth="1"/>
    <col min="5346" max="5347" width="9" style="1" customWidth="1"/>
    <col min="5348" max="5349" width="7" style="1" customWidth="1"/>
    <col min="5350" max="5351" width="8.28515625" style="1" customWidth="1"/>
    <col min="5352" max="5361" width="7" style="1" customWidth="1"/>
    <col min="5362" max="5363" width="6.85546875" style="1" customWidth="1"/>
    <col min="5364" max="5365" width="6" style="1" customWidth="1"/>
    <col min="5366" max="5367" width="9.140625" style="1" customWidth="1"/>
    <col min="5368" max="5369" width="6" style="1" customWidth="1"/>
    <col min="5370" max="5371" width="8.140625" style="1" customWidth="1"/>
    <col min="5372" max="5373" width="7" style="1" customWidth="1"/>
    <col min="5374" max="5375" width="6.7109375" style="1" customWidth="1"/>
    <col min="5376" max="5377" width="8.85546875" style="1" customWidth="1"/>
    <col min="5378" max="5379" width="7.5703125" style="1" customWidth="1"/>
    <col min="5380" max="5381" width="7.7109375" style="1" customWidth="1"/>
    <col min="5382" max="5598" width="9.140625" style="1"/>
    <col min="5599" max="5599" width="10.140625" style="1" customWidth="1"/>
    <col min="5600" max="5600" width="17.28515625" style="1" customWidth="1"/>
    <col min="5601" max="5601" width="9.42578125" style="1" customWidth="1"/>
    <col min="5602" max="5603" width="9" style="1" customWidth="1"/>
    <col min="5604" max="5605" width="7" style="1" customWidth="1"/>
    <col min="5606" max="5607" width="8.28515625" style="1" customWidth="1"/>
    <col min="5608" max="5617" width="7" style="1" customWidth="1"/>
    <col min="5618" max="5619" width="6.85546875" style="1" customWidth="1"/>
    <col min="5620" max="5621" width="6" style="1" customWidth="1"/>
    <col min="5622" max="5623" width="9.140625" style="1" customWidth="1"/>
    <col min="5624" max="5625" width="6" style="1" customWidth="1"/>
    <col min="5626" max="5627" width="8.140625" style="1" customWidth="1"/>
    <col min="5628" max="5629" width="7" style="1" customWidth="1"/>
    <col min="5630" max="5631" width="6.7109375" style="1" customWidth="1"/>
    <col min="5632" max="5633" width="8.85546875" style="1" customWidth="1"/>
    <col min="5634" max="5635" width="7.5703125" style="1" customWidth="1"/>
    <col min="5636" max="5637" width="7.7109375" style="1" customWidth="1"/>
    <col min="5638" max="5854" width="9.140625" style="1"/>
    <col min="5855" max="5855" width="10.140625" style="1" customWidth="1"/>
    <col min="5856" max="5856" width="17.28515625" style="1" customWidth="1"/>
    <col min="5857" max="5857" width="9.42578125" style="1" customWidth="1"/>
    <col min="5858" max="5859" width="9" style="1" customWidth="1"/>
    <col min="5860" max="5861" width="7" style="1" customWidth="1"/>
    <col min="5862" max="5863" width="8.28515625" style="1" customWidth="1"/>
    <col min="5864" max="5873" width="7" style="1" customWidth="1"/>
    <col min="5874" max="5875" width="6.85546875" style="1" customWidth="1"/>
    <col min="5876" max="5877" width="6" style="1" customWidth="1"/>
    <col min="5878" max="5879" width="9.140625" style="1" customWidth="1"/>
    <col min="5880" max="5881" width="6" style="1" customWidth="1"/>
    <col min="5882" max="5883" width="8.140625" style="1" customWidth="1"/>
    <col min="5884" max="5885" width="7" style="1" customWidth="1"/>
    <col min="5886" max="5887" width="6.7109375" style="1" customWidth="1"/>
    <col min="5888" max="5889" width="8.85546875" style="1" customWidth="1"/>
    <col min="5890" max="5891" width="7.5703125" style="1" customWidth="1"/>
    <col min="5892" max="5893" width="7.7109375" style="1" customWidth="1"/>
    <col min="5894" max="6110" width="9.140625" style="1"/>
    <col min="6111" max="6111" width="10.140625" style="1" customWidth="1"/>
    <col min="6112" max="6112" width="17.28515625" style="1" customWidth="1"/>
    <col min="6113" max="6113" width="9.42578125" style="1" customWidth="1"/>
    <col min="6114" max="6115" width="9" style="1" customWidth="1"/>
    <col min="6116" max="6117" width="7" style="1" customWidth="1"/>
    <col min="6118" max="6119" width="8.28515625" style="1" customWidth="1"/>
    <col min="6120" max="6129" width="7" style="1" customWidth="1"/>
    <col min="6130" max="6131" width="6.85546875" style="1" customWidth="1"/>
    <col min="6132" max="6133" width="6" style="1" customWidth="1"/>
    <col min="6134" max="6135" width="9.140625" style="1" customWidth="1"/>
    <col min="6136" max="6137" width="6" style="1" customWidth="1"/>
    <col min="6138" max="6139" width="8.140625" style="1" customWidth="1"/>
    <col min="6140" max="6141" width="7" style="1" customWidth="1"/>
    <col min="6142" max="6143" width="6.7109375" style="1" customWidth="1"/>
    <col min="6144" max="6145" width="8.85546875" style="1" customWidth="1"/>
    <col min="6146" max="6147" width="7.5703125" style="1" customWidth="1"/>
    <col min="6148" max="6149" width="7.7109375" style="1" customWidth="1"/>
    <col min="6150" max="6366" width="9.140625" style="1"/>
    <col min="6367" max="6367" width="10.140625" style="1" customWidth="1"/>
    <col min="6368" max="6368" width="17.28515625" style="1" customWidth="1"/>
    <col min="6369" max="6369" width="9.42578125" style="1" customWidth="1"/>
    <col min="6370" max="6371" width="9" style="1" customWidth="1"/>
    <col min="6372" max="6373" width="7" style="1" customWidth="1"/>
    <col min="6374" max="6375" width="8.28515625" style="1" customWidth="1"/>
    <col min="6376" max="6385" width="7" style="1" customWidth="1"/>
    <col min="6386" max="6387" width="6.85546875" style="1" customWidth="1"/>
    <col min="6388" max="6389" width="6" style="1" customWidth="1"/>
    <col min="6390" max="6391" width="9.140625" style="1" customWidth="1"/>
    <col min="6392" max="6393" width="6" style="1" customWidth="1"/>
    <col min="6394" max="6395" width="8.140625" style="1" customWidth="1"/>
    <col min="6396" max="6397" width="7" style="1" customWidth="1"/>
    <col min="6398" max="6399" width="6.7109375" style="1" customWidth="1"/>
    <col min="6400" max="6401" width="8.85546875" style="1" customWidth="1"/>
    <col min="6402" max="6403" width="7.5703125" style="1" customWidth="1"/>
    <col min="6404" max="6405" width="7.7109375" style="1" customWidth="1"/>
    <col min="6406" max="6622" width="9.140625" style="1"/>
    <col min="6623" max="6623" width="10.140625" style="1" customWidth="1"/>
    <col min="6624" max="6624" width="17.28515625" style="1" customWidth="1"/>
    <col min="6625" max="6625" width="9.42578125" style="1" customWidth="1"/>
    <col min="6626" max="6627" width="9" style="1" customWidth="1"/>
    <col min="6628" max="6629" width="7" style="1" customWidth="1"/>
    <col min="6630" max="6631" width="8.28515625" style="1" customWidth="1"/>
    <col min="6632" max="6641" width="7" style="1" customWidth="1"/>
    <col min="6642" max="6643" width="6.85546875" style="1" customWidth="1"/>
    <col min="6644" max="6645" width="6" style="1" customWidth="1"/>
    <col min="6646" max="6647" width="9.140625" style="1" customWidth="1"/>
    <col min="6648" max="6649" width="6" style="1" customWidth="1"/>
    <col min="6650" max="6651" width="8.140625" style="1" customWidth="1"/>
    <col min="6652" max="6653" width="7" style="1" customWidth="1"/>
    <col min="6654" max="6655" width="6.7109375" style="1" customWidth="1"/>
    <col min="6656" max="6657" width="8.85546875" style="1" customWidth="1"/>
    <col min="6658" max="6659" width="7.5703125" style="1" customWidth="1"/>
    <col min="6660" max="6661" width="7.7109375" style="1" customWidth="1"/>
    <col min="6662" max="6878" width="9.140625" style="1"/>
    <col min="6879" max="6879" width="10.140625" style="1" customWidth="1"/>
    <col min="6880" max="6880" width="17.28515625" style="1" customWidth="1"/>
    <col min="6881" max="6881" width="9.42578125" style="1" customWidth="1"/>
    <col min="6882" max="6883" width="9" style="1" customWidth="1"/>
    <col min="6884" max="6885" width="7" style="1" customWidth="1"/>
    <col min="6886" max="6887" width="8.28515625" style="1" customWidth="1"/>
    <col min="6888" max="6897" width="7" style="1" customWidth="1"/>
    <col min="6898" max="6899" width="6.85546875" style="1" customWidth="1"/>
    <col min="6900" max="6901" width="6" style="1" customWidth="1"/>
    <col min="6902" max="6903" width="9.140625" style="1" customWidth="1"/>
    <col min="6904" max="6905" width="6" style="1" customWidth="1"/>
    <col min="6906" max="6907" width="8.140625" style="1" customWidth="1"/>
    <col min="6908" max="6909" width="7" style="1" customWidth="1"/>
    <col min="6910" max="6911" width="6.7109375" style="1" customWidth="1"/>
    <col min="6912" max="6913" width="8.85546875" style="1" customWidth="1"/>
    <col min="6914" max="6915" width="7.5703125" style="1" customWidth="1"/>
    <col min="6916" max="6917" width="7.7109375" style="1" customWidth="1"/>
    <col min="6918" max="7134" width="9.140625" style="1"/>
    <col min="7135" max="7135" width="10.140625" style="1" customWidth="1"/>
    <col min="7136" max="7136" width="17.28515625" style="1" customWidth="1"/>
    <col min="7137" max="7137" width="9.42578125" style="1" customWidth="1"/>
    <col min="7138" max="7139" width="9" style="1" customWidth="1"/>
    <col min="7140" max="7141" width="7" style="1" customWidth="1"/>
    <col min="7142" max="7143" width="8.28515625" style="1" customWidth="1"/>
    <col min="7144" max="7153" width="7" style="1" customWidth="1"/>
    <col min="7154" max="7155" width="6.85546875" style="1" customWidth="1"/>
    <col min="7156" max="7157" width="6" style="1" customWidth="1"/>
    <col min="7158" max="7159" width="9.140625" style="1" customWidth="1"/>
    <col min="7160" max="7161" width="6" style="1" customWidth="1"/>
    <col min="7162" max="7163" width="8.140625" style="1" customWidth="1"/>
    <col min="7164" max="7165" width="7" style="1" customWidth="1"/>
    <col min="7166" max="7167" width="6.7109375" style="1" customWidth="1"/>
    <col min="7168" max="7169" width="8.85546875" style="1" customWidth="1"/>
    <col min="7170" max="7171" width="7.5703125" style="1" customWidth="1"/>
    <col min="7172" max="7173" width="7.7109375" style="1" customWidth="1"/>
    <col min="7174" max="7390" width="9.140625" style="1"/>
    <col min="7391" max="7391" width="10.140625" style="1" customWidth="1"/>
    <col min="7392" max="7392" width="17.28515625" style="1" customWidth="1"/>
    <col min="7393" max="7393" width="9.42578125" style="1" customWidth="1"/>
    <col min="7394" max="7395" width="9" style="1" customWidth="1"/>
    <col min="7396" max="7397" width="7" style="1" customWidth="1"/>
    <col min="7398" max="7399" width="8.28515625" style="1" customWidth="1"/>
    <col min="7400" max="7409" width="7" style="1" customWidth="1"/>
    <col min="7410" max="7411" width="6.85546875" style="1" customWidth="1"/>
    <col min="7412" max="7413" width="6" style="1" customWidth="1"/>
    <col min="7414" max="7415" width="9.140625" style="1" customWidth="1"/>
    <col min="7416" max="7417" width="6" style="1" customWidth="1"/>
    <col min="7418" max="7419" width="8.140625" style="1" customWidth="1"/>
    <col min="7420" max="7421" width="7" style="1" customWidth="1"/>
    <col min="7422" max="7423" width="6.7109375" style="1" customWidth="1"/>
    <col min="7424" max="7425" width="8.85546875" style="1" customWidth="1"/>
    <col min="7426" max="7427" width="7.5703125" style="1" customWidth="1"/>
    <col min="7428" max="7429" width="7.7109375" style="1" customWidth="1"/>
    <col min="7430" max="7646" width="9.140625" style="1"/>
    <col min="7647" max="7647" width="10.140625" style="1" customWidth="1"/>
    <col min="7648" max="7648" width="17.28515625" style="1" customWidth="1"/>
    <col min="7649" max="7649" width="9.42578125" style="1" customWidth="1"/>
    <col min="7650" max="7651" width="9" style="1" customWidth="1"/>
    <col min="7652" max="7653" width="7" style="1" customWidth="1"/>
    <col min="7654" max="7655" width="8.28515625" style="1" customWidth="1"/>
    <col min="7656" max="7665" width="7" style="1" customWidth="1"/>
    <col min="7666" max="7667" width="6.85546875" style="1" customWidth="1"/>
    <col min="7668" max="7669" width="6" style="1" customWidth="1"/>
    <col min="7670" max="7671" width="9.140625" style="1" customWidth="1"/>
    <col min="7672" max="7673" width="6" style="1" customWidth="1"/>
    <col min="7674" max="7675" width="8.140625" style="1" customWidth="1"/>
    <col min="7676" max="7677" width="7" style="1" customWidth="1"/>
    <col min="7678" max="7679" width="6.7109375" style="1" customWidth="1"/>
    <col min="7680" max="7681" width="8.85546875" style="1" customWidth="1"/>
    <col min="7682" max="7683" width="7.5703125" style="1" customWidth="1"/>
    <col min="7684" max="7685" width="7.7109375" style="1" customWidth="1"/>
    <col min="7686" max="7902" width="9.140625" style="1"/>
    <col min="7903" max="7903" width="10.140625" style="1" customWidth="1"/>
    <col min="7904" max="7904" width="17.28515625" style="1" customWidth="1"/>
    <col min="7905" max="7905" width="9.42578125" style="1" customWidth="1"/>
    <col min="7906" max="7907" width="9" style="1" customWidth="1"/>
    <col min="7908" max="7909" width="7" style="1" customWidth="1"/>
    <col min="7910" max="7911" width="8.28515625" style="1" customWidth="1"/>
    <col min="7912" max="7921" width="7" style="1" customWidth="1"/>
    <col min="7922" max="7923" width="6.85546875" style="1" customWidth="1"/>
    <col min="7924" max="7925" width="6" style="1" customWidth="1"/>
    <col min="7926" max="7927" width="9.140625" style="1" customWidth="1"/>
    <col min="7928" max="7929" width="6" style="1" customWidth="1"/>
    <col min="7930" max="7931" width="8.140625" style="1" customWidth="1"/>
    <col min="7932" max="7933" width="7" style="1" customWidth="1"/>
    <col min="7934" max="7935" width="6.7109375" style="1" customWidth="1"/>
    <col min="7936" max="7937" width="8.85546875" style="1" customWidth="1"/>
    <col min="7938" max="7939" width="7.5703125" style="1" customWidth="1"/>
    <col min="7940" max="7941" width="7.7109375" style="1" customWidth="1"/>
    <col min="7942" max="8158" width="9.140625" style="1"/>
    <col min="8159" max="8159" width="10.140625" style="1" customWidth="1"/>
    <col min="8160" max="8160" width="17.28515625" style="1" customWidth="1"/>
    <col min="8161" max="8161" width="9.42578125" style="1" customWidth="1"/>
    <col min="8162" max="8163" width="9" style="1" customWidth="1"/>
    <col min="8164" max="8165" width="7" style="1" customWidth="1"/>
    <col min="8166" max="8167" width="8.28515625" style="1" customWidth="1"/>
    <col min="8168" max="8177" width="7" style="1" customWidth="1"/>
    <col min="8178" max="8179" width="6.85546875" style="1" customWidth="1"/>
    <col min="8180" max="8181" width="6" style="1" customWidth="1"/>
    <col min="8182" max="8183" width="9.140625" style="1" customWidth="1"/>
    <col min="8184" max="8185" width="6" style="1" customWidth="1"/>
    <col min="8186" max="8187" width="8.140625" style="1" customWidth="1"/>
    <col min="8188" max="8189" width="7" style="1" customWidth="1"/>
    <col min="8190" max="8191" width="6.7109375" style="1" customWidth="1"/>
    <col min="8192" max="8193" width="8.85546875" style="1" customWidth="1"/>
    <col min="8194" max="8195" width="7.5703125" style="1" customWidth="1"/>
    <col min="8196" max="8197" width="7.7109375" style="1" customWidth="1"/>
    <col min="8198" max="8414" width="9.140625" style="1"/>
    <col min="8415" max="8415" width="10.140625" style="1" customWidth="1"/>
    <col min="8416" max="8416" width="17.28515625" style="1" customWidth="1"/>
    <col min="8417" max="8417" width="9.42578125" style="1" customWidth="1"/>
    <col min="8418" max="8419" width="9" style="1" customWidth="1"/>
    <col min="8420" max="8421" width="7" style="1" customWidth="1"/>
    <col min="8422" max="8423" width="8.28515625" style="1" customWidth="1"/>
    <col min="8424" max="8433" width="7" style="1" customWidth="1"/>
    <col min="8434" max="8435" width="6.85546875" style="1" customWidth="1"/>
    <col min="8436" max="8437" width="6" style="1" customWidth="1"/>
    <col min="8438" max="8439" width="9.140625" style="1" customWidth="1"/>
    <col min="8440" max="8441" width="6" style="1" customWidth="1"/>
    <col min="8442" max="8443" width="8.140625" style="1" customWidth="1"/>
    <col min="8444" max="8445" width="7" style="1" customWidth="1"/>
    <col min="8446" max="8447" width="6.7109375" style="1" customWidth="1"/>
    <col min="8448" max="8449" width="8.85546875" style="1" customWidth="1"/>
    <col min="8450" max="8451" width="7.5703125" style="1" customWidth="1"/>
    <col min="8452" max="8453" width="7.7109375" style="1" customWidth="1"/>
    <col min="8454" max="8670" width="9.140625" style="1"/>
    <col min="8671" max="8671" width="10.140625" style="1" customWidth="1"/>
    <col min="8672" max="8672" width="17.28515625" style="1" customWidth="1"/>
    <col min="8673" max="8673" width="9.42578125" style="1" customWidth="1"/>
    <col min="8674" max="8675" width="9" style="1" customWidth="1"/>
    <col min="8676" max="8677" width="7" style="1" customWidth="1"/>
    <col min="8678" max="8679" width="8.28515625" style="1" customWidth="1"/>
    <col min="8680" max="8689" width="7" style="1" customWidth="1"/>
    <col min="8690" max="8691" width="6.85546875" style="1" customWidth="1"/>
    <col min="8692" max="8693" width="6" style="1" customWidth="1"/>
    <col min="8694" max="8695" width="9.140625" style="1" customWidth="1"/>
    <col min="8696" max="8697" width="6" style="1" customWidth="1"/>
    <col min="8698" max="8699" width="8.140625" style="1" customWidth="1"/>
    <col min="8700" max="8701" width="7" style="1" customWidth="1"/>
    <col min="8702" max="8703" width="6.7109375" style="1" customWidth="1"/>
    <col min="8704" max="8705" width="8.85546875" style="1" customWidth="1"/>
    <col min="8706" max="8707" width="7.5703125" style="1" customWidth="1"/>
    <col min="8708" max="8709" width="7.7109375" style="1" customWidth="1"/>
    <col min="8710" max="8926" width="9.140625" style="1"/>
    <col min="8927" max="8927" width="10.140625" style="1" customWidth="1"/>
    <col min="8928" max="8928" width="17.28515625" style="1" customWidth="1"/>
    <col min="8929" max="8929" width="9.42578125" style="1" customWidth="1"/>
    <col min="8930" max="8931" width="9" style="1" customWidth="1"/>
    <col min="8932" max="8933" width="7" style="1" customWidth="1"/>
    <col min="8934" max="8935" width="8.28515625" style="1" customWidth="1"/>
    <col min="8936" max="8945" width="7" style="1" customWidth="1"/>
    <col min="8946" max="8947" width="6.85546875" style="1" customWidth="1"/>
    <col min="8948" max="8949" width="6" style="1" customWidth="1"/>
    <col min="8950" max="8951" width="9.140625" style="1" customWidth="1"/>
    <col min="8952" max="8953" width="6" style="1" customWidth="1"/>
    <col min="8954" max="8955" width="8.140625" style="1" customWidth="1"/>
    <col min="8956" max="8957" width="7" style="1" customWidth="1"/>
    <col min="8958" max="8959" width="6.7109375" style="1" customWidth="1"/>
    <col min="8960" max="8961" width="8.85546875" style="1" customWidth="1"/>
    <col min="8962" max="8963" width="7.5703125" style="1" customWidth="1"/>
    <col min="8964" max="8965" width="7.7109375" style="1" customWidth="1"/>
    <col min="8966" max="9182" width="9.140625" style="1"/>
    <col min="9183" max="9183" width="10.140625" style="1" customWidth="1"/>
    <col min="9184" max="9184" width="17.28515625" style="1" customWidth="1"/>
    <col min="9185" max="9185" width="9.42578125" style="1" customWidth="1"/>
    <col min="9186" max="9187" width="9" style="1" customWidth="1"/>
    <col min="9188" max="9189" width="7" style="1" customWidth="1"/>
    <col min="9190" max="9191" width="8.28515625" style="1" customWidth="1"/>
    <col min="9192" max="9201" width="7" style="1" customWidth="1"/>
    <col min="9202" max="9203" width="6.85546875" style="1" customWidth="1"/>
    <col min="9204" max="9205" width="6" style="1" customWidth="1"/>
    <col min="9206" max="9207" width="9.140625" style="1" customWidth="1"/>
    <col min="9208" max="9209" width="6" style="1" customWidth="1"/>
    <col min="9210" max="9211" width="8.140625" style="1" customWidth="1"/>
    <col min="9212" max="9213" width="7" style="1" customWidth="1"/>
    <col min="9214" max="9215" width="6.7109375" style="1" customWidth="1"/>
    <col min="9216" max="9217" width="8.85546875" style="1" customWidth="1"/>
    <col min="9218" max="9219" width="7.5703125" style="1" customWidth="1"/>
    <col min="9220" max="9221" width="7.7109375" style="1" customWidth="1"/>
    <col min="9222" max="9438" width="9.140625" style="1"/>
    <col min="9439" max="9439" width="10.140625" style="1" customWidth="1"/>
    <col min="9440" max="9440" width="17.28515625" style="1" customWidth="1"/>
    <col min="9441" max="9441" width="9.42578125" style="1" customWidth="1"/>
    <col min="9442" max="9443" width="9" style="1" customWidth="1"/>
    <col min="9444" max="9445" width="7" style="1" customWidth="1"/>
    <col min="9446" max="9447" width="8.28515625" style="1" customWidth="1"/>
    <col min="9448" max="9457" width="7" style="1" customWidth="1"/>
    <col min="9458" max="9459" width="6.85546875" style="1" customWidth="1"/>
    <col min="9460" max="9461" width="6" style="1" customWidth="1"/>
    <col min="9462" max="9463" width="9.140625" style="1" customWidth="1"/>
    <col min="9464" max="9465" width="6" style="1" customWidth="1"/>
    <col min="9466" max="9467" width="8.140625" style="1" customWidth="1"/>
    <col min="9468" max="9469" width="7" style="1" customWidth="1"/>
    <col min="9470" max="9471" width="6.7109375" style="1" customWidth="1"/>
    <col min="9472" max="9473" width="8.85546875" style="1" customWidth="1"/>
    <col min="9474" max="9475" width="7.5703125" style="1" customWidth="1"/>
    <col min="9476" max="9477" width="7.7109375" style="1" customWidth="1"/>
    <col min="9478" max="9694" width="9.140625" style="1"/>
    <col min="9695" max="9695" width="10.140625" style="1" customWidth="1"/>
    <col min="9696" max="9696" width="17.28515625" style="1" customWidth="1"/>
    <col min="9697" max="9697" width="9.42578125" style="1" customWidth="1"/>
    <col min="9698" max="9699" width="9" style="1" customWidth="1"/>
    <col min="9700" max="9701" width="7" style="1" customWidth="1"/>
    <col min="9702" max="9703" width="8.28515625" style="1" customWidth="1"/>
    <col min="9704" max="9713" width="7" style="1" customWidth="1"/>
    <col min="9714" max="9715" width="6.85546875" style="1" customWidth="1"/>
    <col min="9716" max="9717" width="6" style="1" customWidth="1"/>
    <col min="9718" max="9719" width="9.140625" style="1" customWidth="1"/>
    <col min="9720" max="9721" width="6" style="1" customWidth="1"/>
    <col min="9722" max="9723" width="8.140625" style="1" customWidth="1"/>
    <col min="9724" max="9725" width="7" style="1" customWidth="1"/>
    <col min="9726" max="9727" width="6.7109375" style="1" customWidth="1"/>
    <col min="9728" max="9729" width="8.85546875" style="1" customWidth="1"/>
    <col min="9730" max="9731" width="7.5703125" style="1" customWidth="1"/>
    <col min="9732" max="9733" width="7.7109375" style="1" customWidth="1"/>
    <col min="9734" max="9950" width="9.140625" style="1"/>
    <col min="9951" max="9951" width="10.140625" style="1" customWidth="1"/>
    <col min="9952" max="9952" width="17.28515625" style="1" customWidth="1"/>
    <col min="9953" max="9953" width="9.42578125" style="1" customWidth="1"/>
    <col min="9954" max="9955" width="9" style="1" customWidth="1"/>
    <col min="9956" max="9957" width="7" style="1" customWidth="1"/>
    <col min="9958" max="9959" width="8.28515625" style="1" customWidth="1"/>
    <col min="9960" max="9969" width="7" style="1" customWidth="1"/>
    <col min="9970" max="9971" width="6.85546875" style="1" customWidth="1"/>
    <col min="9972" max="9973" width="6" style="1" customWidth="1"/>
    <col min="9974" max="9975" width="9.140625" style="1" customWidth="1"/>
    <col min="9976" max="9977" width="6" style="1" customWidth="1"/>
    <col min="9978" max="9979" width="8.140625" style="1" customWidth="1"/>
    <col min="9980" max="9981" width="7" style="1" customWidth="1"/>
    <col min="9982" max="9983" width="6.7109375" style="1" customWidth="1"/>
    <col min="9984" max="9985" width="8.85546875" style="1" customWidth="1"/>
    <col min="9986" max="9987" width="7.5703125" style="1" customWidth="1"/>
    <col min="9988" max="9989" width="7.7109375" style="1" customWidth="1"/>
    <col min="9990" max="10206" width="9.140625" style="1"/>
    <col min="10207" max="10207" width="10.140625" style="1" customWidth="1"/>
    <col min="10208" max="10208" width="17.28515625" style="1" customWidth="1"/>
    <col min="10209" max="10209" width="9.42578125" style="1" customWidth="1"/>
    <col min="10210" max="10211" width="9" style="1" customWidth="1"/>
    <col min="10212" max="10213" width="7" style="1" customWidth="1"/>
    <col min="10214" max="10215" width="8.28515625" style="1" customWidth="1"/>
    <col min="10216" max="10225" width="7" style="1" customWidth="1"/>
    <col min="10226" max="10227" width="6.85546875" style="1" customWidth="1"/>
    <col min="10228" max="10229" width="6" style="1" customWidth="1"/>
    <col min="10230" max="10231" width="9.140625" style="1" customWidth="1"/>
    <col min="10232" max="10233" width="6" style="1" customWidth="1"/>
    <col min="10234" max="10235" width="8.140625" style="1" customWidth="1"/>
    <col min="10236" max="10237" width="7" style="1" customWidth="1"/>
    <col min="10238" max="10239" width="6.7109375" style="1" customWidth="1"/>
    <col min="10240" max="10241" width="8.85546875" style="1" customWidth="1"/>
    <col min="10242" max="10243" width="7.5703125" style="1" customWidth="1"/>
    <col min="10244" max="10245" width="7.7109375" style="1" customWidth="1"/>
    <col min="10246" max="10462" width="9.140625" style="1"/>
    <col min="10463" max="10463" width="10.140625" style="1" customWidth="1"/>
    <col min="10464" max="10464" width="17.28515625" style="1" customWidth="1"/>
    <col min="10465" max="10465" width="9.42578125" style="1" customWidth="1"/>
    <col min="10466" max="10467" width="9" style="1" customWidth="1"/>
    <col min="10468" max="10469" width="7" style="1" customWidth="1"/>
    <col min="10470" max="10471" width="8.28515625" style="1" customWidth="1"/>
    <col min="10472" max="10481" width="7" style="1" customWidth="1"/>
    <col min="10482" max="10483" width="6.85546875" style="1" customWidth="1"/>
    <col min="10484" max="10485" width="6" style="1" customWidth="1"/>
    <col min="10486" max="10487" width="9.140625" style="1" customWidth="1"/>
    <col min="10488" max="10489" width="6" style="1" customWidth="1"/>
    <col min="10490" max="10491" width="8.140625" style="1" customWidth="1"/>
    <col min="10492" max="10493" width="7" style="1" customWidth="1"/>
    <col min="10494" max="10495" width="6.7109375" style="1" customWidth="1"/>
    <col min="10496" max="10497" width="8.85546875" style="1" customWidth="1"/>
    <col min="10498" max="10499" width="7.5703125" style="1" customWidth="1"/>
    <col min="10500" max="10501" width="7.7109375" style="1" customWidth="1"/>
    <col min="10502" max="10718" width="9.140625" style="1"/>
    <col min="10719" max="10719" width="10.140625" style="1" customWidth="1"/>
    <col min="10720" max="10720" width="17.28515625" style="1" customWidth="1"/>
    <col min="10721" max="10721" width="9.42578125" style="1" customWidth="1"/>
    <col min="10722" max="10723" width="9" style="1" customWidth="1"/>
    <col min="10724" max="10725" width="7" style="1" customWidth="1"/>
    <col min="10726" max="10727" width="8.28515625" style="1" customWidth="1"/>
    <col min="10728" max="10737" width="7" style="1" customWidth="1"/>
    <col min="10738" max="10739" width="6.85546875" style="1" customWidth="1"/>
    <col min="10740" max="10741" width="6" style="1" customWidth="1"/>
    <col min="10742" max="10743" width="9.140625" style="1" customWidth="1"/>
    <col min="10744" max="10745" width="6" style="1" customWidth="1"/>
    <col min="10746" max="10747" width="8.140625" style="1" customWidth="1"/>
    <col min="10748" max="10749" width="7" style="1" customWidth="1"/>
    <col min="10750" max="10751" width="6.7109375" style="1" customWidth="1"/>
    <col min="10752" max="10753" width="8.85546875" style="1" customWidth="1"/>
    <col min="10754" max="10755" width="7.5703125" style="1" customWidth="1"/>
    <col min="10756" max="10757" width="7.7109375" style="1" customWidth="1"/>
    <col min="10758" max="10974" width="9.140625" style="1"/>
    <col min="10975" max="10975" width="10.140625" style="1" customWidth="1"/>
    <col min="10976" max="10976" width="17.28515625" style="1" customWidth="1"/>
    <col min="10977" max="10977" width="9.42578125" style="1" customWidth="1"/>
    <col min="10978" max="10979" width="9" style="1" customWidth="1"/>
    <col min="10980" max="10981" width="7" style="1" customWidth="1"/>
    <col min="10982" max="10983" width="8.28515625" style="1" customWidth="1"/>
    <col min="10984" max="10993" width="7" style="1" customWidth="1"/>
    <col min="10994" max="10995" width="6.85546875" style="1" customWidth="1"/>
    <col min="10996" max="10997" width="6" style="1" customWidth="1"/>
    <col min="10998" max="10999" width="9.140625" style="1" customWidth="1"/>
    <col min="11000" max="11001" width="6" style="1" customWidth="1"/>
    <col min="11002" max="11003" width="8.140625" style="1" customWidth="1"/>
    <col min="11004" max="11005" width="7" style="1" customWidth="1"/>
    <col min="11006" max="11007" width="6.7109375" style="1" customWidth="1"/>
    <col min="11008" max="11009" width="8.85546875" style="1" customWidth="1"/>
    <col min="11010" max="11011" width="7.5703125" style="1" customWidth="1"/>
    <col min="11012" max="11013" width="7.7109375" style="1" customWidth="1"/>
    <col min="11014" max="11230" width="9.140625" style="1"/>
    <col min="11231" max="11231" width="10.140625" style="1" customWidth="1"/>
    <col min="11232" max="11232" width="17.28515625" style="1" customWidth="1"/>
    <col min="11233" max="11233" width="9.42578125" style="1" customWidth="1"/>
    <col min="11234" max="11235" width="9" style="1" customWidth="1"/>
    <col min="11236" max="11237" width="7" style="1" customWidth="1"/>
    <col min="11238" max="11239" width="8.28515625" style="1" customWidth="1"/>
    <col min="11240" max="11249" width="7" style="1" customWidth="1"/>
    <col min="11250" max="11251" width="6.85546875" style="1" customWidth="1"/>
    <col min="11252" max="11253" width="6" style="1" customWidth="1"/>
    <col min="11254" max="11255" width="9.140625" style="1" customWidth="1"/>
    <col min="11256" max="11257" width="6" style="1" customWidth="1"/>
    <col min="11258" max="11259" width="8.140625" style="1" customWidth="1"/>
    <col min="11260" max="11261" width="7" style="1" customWidth="1"/>
    <col min="11262" max="11263" width="6.7109375" style="1" customWidth="1"/>
    <col min="11264" max="11265" width="8.85546875" style="1" customWidth="1"/>
    <col min="11266" max="11267" width="7.5703125" style="1" customWidth="1"/>
    <col min="11268" max="11269" width="7.7109375" style="1" customWidth="1"/>
    <col min="11270" max="11486" width="9.140625" style="1"/>
    <col min="11487" max="11487" width="10.140625" style="1" customWidth="1"/>
    <col min="11488" max="11488" width="17.28515625" style="1" customWidth="1"/>
    <col min="11489" max="11489" width="9.42578125" style="1" customWidth="1"/>
    <col min="11490" max="11491" width="9" style="1" customWidth="1"/>
    <col min="11492" max="11493" width="7" style="1" customWidth="1"/>
    <col min="11494" max="11495" width="8.28515625" style="1" customWidth="1"/>
    <col min="11496" max="11505" width="7" style="1" customWidth="1"/>
    <col min="11506" max="11507" width="6.85546875" style="1" customWidth="1"/>
    <col min="11508" max="11509" width="6" style="1" customWidth="1"/>
    <col min="11510" max="11511" width="9.140625" style="1" customWidth="1"/>
    <col min="11512" max="11513" width="6" style="1" customWidth="1"/>
    <col min="11514" max="11515" width="8.140625" style="1" customWidth="1"/>
    <col min="11516" max="11517" width="7" style="1" customWidth="1"/>
    <col min="11518" max="11519" width="6.7109375" style="1" customWidth="1"/>
    <col min="11520" max="11521" width="8.85546875" style="1" customWidth="1"/>
    <col min="11522" max="11523" width="7.5703125" style="1" customWidth="1"/>
    <col min="11524" max="11525" width="7.7109375" style="1" customWidth="1"/>
    <col min="11526" max="11742" width="9.140625" style="1"/>
    <col min="11743" max="11743" width="10.140625" style="1" customWidth="1"/>
    <col min="11744" max="11744" width="17.28515625" style="1" customWidth="1"/>
    <col min="11745" max="11745" width="9.42578125" style="1" customWidth="1"/>
    <col min="11746" max="11747" width="9" style="1" customWidth="1"/>
    <col min="11748" max="11749" width="7" style="1" customWidth="1"/>
    <col min="11750" max="11751" width="8.28515625" style="1" customWidth="1"/>
    <col min="11752" max="11761" width="7" style="1" customWidth="1"/>
    <col min="11762" max="11763" width="6.85546875" style="1" customWidth="1"/>
    <col min="11764" max="11765" width="6" style="1" customWidth="1"/>
    <col min="11766" max="11767" width="9.140625" style="1" customWidth="1"/>
    <col min="11768" max="11769" width="6" style="1" customWidth="1"/>
    <col min="11770" max="11771" width="8.140625" style="1" customWidth="1"/>
    <col min="11772" max="11773" width="7" style="1" customWidth="1"/>
    <col min="11774" max="11775" width="6.7109375" style="1" customWidth="1"/>
    <col min="11776" max="11777" width="8.85546875" style="1" customWidth="1"/>
    <col min="11778" max="11779" width="7.5703125" style="1" customWidth="1"/>
    <col min="11780" max="11781" width="7.7109375" style="1" customWidth="1"/>
    <col min="11782" max="11998" width="9.140625" style="1"/>
    <col min="11999" max="11999" width="10.140625" style="1" customWidth="1"/>
    <col min="12000" max="12000" width="17.28515625" style="1" customWidth="1"/>
    <col min="12001" max="12001" width="9.42578125" style="1" customWidth="1"/>
    <col min="12002" max="12003" width="9" style="1" customWidth="1"/>
    <col min="12004" max="12005" width="7" style="1" customWidth="1"/>
    <col min="12006" max="12007" width="8.28515625" style="1" customWidth="1"/>
    <col min="12008" max="12017" width="7" style="1" customWidth="1"/>
    <col min="12018" max="12019" width="6.85546875" style="1" customWidth="1"/>
    <col min="12020" max="12021" width="6" style="1" customWidth="1"/>
    <col min="12022" max="12023" width="9.140625" style="1" customWidth="1"/>
    <col min="12024" max="12025" width="6" style="1" customWidth="1"/>
    <col min="12026" max="12027" width="8.140625" style="1" customWidth="1"/>
    <col min="12028" max="12029" width="7" style="1" customWidth="1"/>
    <col min="12030" max="12031" width="6.7109375" style="1" customWidth="1"/>
    <col min="12032" max="12033" width="8.85546875" style="1" customWidth="1"/>
    <col min="12034" max="12035" width="7.5703125" style="1" customWidth="1"/>
    <col min="12036" max="12037" width="7.7109375" style="1" customWidth="1"/>
    <col min="12038" max="12254" width="9.140625" style="1"/>
    <col min="12255" max="12255" width="10.140625" style="1" customWidth="1"/>
    <col min="12256" max="12256" width="17.28515625" style="1" customWidth="1"/>
    <col min="12257" max="12257" width="9.42578125" style="1" customWidth="1"/>
    <col min="12258" max="12259" width="9" style="1" customWidth="1"/>
    <col min="12260" max="12261" width="7" style="1" customWidth="1"/>
    <col min="12262" max="12263" width="8.28515625" style="1" customWidth="1"/>
    <col min="12264" max="12273" width="7" style="1" customWidth="1"/>
    <col min="12274" max="12275" width="6.85546875" style="1" customWidth="1"/>
    <col min="12276" max="12277" width="6" style="1" customWidth="1"/>
    <col min="12278" max="12279" width="9.140625" style="1" customWidth="1"/>
    <col min="12280" max="12281" width="6" style="1" customWidth="1"/>
    <col min="12282" max="12283" width="8.140625" style="1" customWidth="1"/>
    <col min="12284" max="12285" width="7" style="1" customWidth="1"/>
    <col min="12286" max="12287" width="6.7109375" style="1" customWidth="1"/>
    <col min="12288" max="12289" width="8.85546875" style="1" customWidth="1"/>
    <col min="12290" max="12291" width="7.5703125" style="1" customWidth="1"/>
    <col min="12292" max="12293" width="7.7109375" style="1" customWidth="1"/>
    <col min="12294" max="12510" width="9.140625" style="1"/>
    <col min="12511" max="12511" width="10.140625" style="1" customWidth="1"/>
    <col min="12512" max="12512" width="17.28515625" style="1" customWidth="1"/>
    <col min="12513" max="12513" width="9.42578125" style="1" customWidth="1"/>
    <col min="12514" max="12515" width="9" style="1" customWidth="1"/>
    <col min="12516" max="12517" width="7" style="1" customWidth="1"/>
    <col min="12518" max="12519" width="8.28515625" style="1" customWidth="1"/>
    <col min="12520" max="12529" width="7" style="1" customWidth="1"/>
    <col min="12530" max="12531" width="6.85546875" style="1" customWidth="1"/>
    <col min="12532" max="12533" width="6" style="1" customWidth="1"/>
    <col min="12534" max="12535" width="9.140625" style="1" customWidth="1"/>
    <col min="12536" max="12537" width="6" style="1" customWidth="1"/>
    <col min="12538" max="12539" width="8.140625" style="1" customWidth="1"/>
    <col min="12540" max="12541" width="7" style="1" customWidth="1"/>
    <col min="12542" max="12543" width="6.7109375" style="1" customWidth="1"/>
    <col min="12544" max="12545" width="8.85546875" style="1" customWidth="1"/>
    <col min="12546" max="12547" width="7.5703125" style="1" customWidth="1"/>
    <col min="12548" max="12549" width="7.7109375" style="1" customWidth="1"/>
    <col min="12550" max="12766" width="9.140625" style="1"/>
    <col min="12767" max="12767" width="10.140625" style="1" customWidth="1"/>
    <col min="12768" max="12768" width="17.28515625" style="1" customWidth="1"/>
    <col min="12769" max="12769" width="9.42578125" style="1" customWidth="1"/>
    <col min="12770" max="12771" width="9" style="1" customWidth="1"/>
    <col min="12772" max="12773" width="7" style="1" customWidth="1"/>
    <col min="12774" max="12775" width="8.28515625" style="1" customWidth="1"/>
    <col min="12776" max="12785" width="7" style="1" customWidth="1"/>
    <col min="12786" max="12787" width="6.85546875" style="1" customWidth="1"/>
    <col min="12788" max="12789" width="6" style="1" customWidth="1"/>
    <col min="12790" max="12791" width="9.140625" style="1" customWidth="1"/>
    <col min="12792" max="12793" width="6" style="1" customWidth="1"/>
    <col min="12794" max="12795" width="8.140625" style="1" customWidth="1"/>
    <col min="12796" max="12797" width="7" style="1" customWidth="1"/>
    <col min="12798" max="12799" width="6.7109375" style="1" customWidth="1"/>
    <col min="12800" max="12801" width="8.85546875" style="1" customWidth="1"/>
    <col min="12802" max="12803" width="7.5703125" style="1" customWidth="1"/>
    <col min="12804" max="12805" width="7.7109375" style="1" customWidth="1"/>
    <col min="12806" max="13022" width="9.140625" style="1"/>
    <col min="13023" max="13023" width="10.140625" style="1" customWidth="1"/>
    <col min="13024" max="13024" width="17.28515625" style="1" customWidth="1"/>
    <col min="13025" max="13025" width="9.42578125" style="1" customWidth="1"/>
    <col min="13026" max="13027" width="9" style="1" customWidth="1"/>
    <col min="13028" max="13029" width="7" style="1" customWidth="1"/>
    <col min="13030" max="13031" width="8.28515625" style="1" customWidth="1"/>
    <col min="13032" max="13041" width="7" style="1" customWidth="1"/>
    <col min="13042" max="13043" width="6.85546875" style="1" customWidth="1"/>
    <col min="13044" max="13045" width="6" style="1" customWidth="1"/>
    <col min="13046" max="13047" width="9.140625" style="1" customWidth="1"/>
    <col min="13048" max="13049" width="6" style="1" customWidth="1"/>
    <col min="13050" max="13051" width="8.140625" style="1" customWidth="1"/>
    <col min="13052" max="13053" width="7" style="1" customWidth="1"/>
    <col min="13054" max="13055" width="6.7109375" style="1" customWidth="1"/>
    <col min="13056" max="13057" width="8.85546875" style="1" customWidth="1"/>
    <col min="13058" max="13059" width="7.5703125" style="1" customWidth="1"/>
    <col min="13060" max="13061" width="7.7109375" style="1" customWidth="1"/>
    <col min="13062" max="13278" width="9.140625" style="1"/>
    <col min="13279" max="13279" width="10.140625" style="1" customWidth="1"/>
    <col min="13280" max="13280" width="17.28515625" style="1" customWidth="1"/>
    <col min="13281" max="13281" width="9.42578125" style="1" customWidth="1"/>
    <col min="13282" max="13283" width="9" style="1" customWidth="1"/>
    <col min="13284" max="13285" width="7" style="1" customWidth="1"/>
    <col min="13286" max="13287" width="8.28515625" style="1" customWidth="1"/>
    <col min="13288" max="13297" width="7" style="1" customWidth="1"/>
    <col min="13298" max="13299" width="6.85546875" style="1" customWidth="1"/>
    <col min="13300" max="13301" width="6" style="1" customWidth="1"/>
    <col min="13302" max="13303" width="9.140625" style="1" customWidth="1"/>
    <col min="13304" max="13305" width="6" style="1" customWidth="1"/>
    <col min="13306" max="13307" width="8.140625" style="1" customWidth="1"/>
    <col min="13308" max="13309" width="7" style="1" customWidth="1"/>
    <col min="13310" max="13311" width="6.7109375" style="1" customWidth="1"/>
    <col min="13312" max="13313" width="8.85546875" style="1" customWidth="1"/>
    <col min="13314" max="13315" width="7.5703125" style="1" customWidth="1"/>
    <col min="13316" max="13317" width="7.7109375" style="1" customWidth="1"/>
    <col min="13318" max="13534" width="9.140625" style="1"/>
    <col min="13535" max="13535" width="10.140625" style="1" customWidth="1"/>
    <col min="13536" max="13536" width="17.28515625" style="1" customWidth="1"/>
    <col min="13537" max="13537" width="9.42578125" style="1" customWidth="1"/>
    <col min="13538" max="13539" width="9" style="1" customWidth="1"/>
    <col min="13540" max="13541" width="7" style="1" customWidth="1"/>
    <col min="13542" max="13543" width="8.28515625" style="1" customWidth="1"/>
    <col min="13544" max="13553" width="7" style="1" customWidth="1"/>
    <col min="13554" max="13555" width="6.85546875" style="1" customWidth="1"/>
    <col min="13556" max="13557" width="6" style="1" customWidth="1"/>
    <col min="13558" max="13559" width="9.140625" style="1" customWidth="1"/>
    <col min="13560" max="13561" width="6" style="1" customWidth="1"/>
    <col min="13562" max="13563" width="8.140625" style="1" customWidth="1"/>
    <col min="13564" max="13565" width="7" style="1" customWidth="1"/>
    <col min="13566" max="13567" width="6.7109375" style="1" customWidth="1"/>
    <col min="13568" max="13569" width="8.85546875" style="1" customWidth="1"/>
    <col min="13570" max="13571" width="7.5703125" style="1" customWidth="1"/>
    <col min="13572" max="13573" width="7.7109375" style="1" customWidth="1"/>
    <col min="13574" max="13790" width="9.140625" style="1"/>
    <col min="13791" max="13791" width="10.140625" style="1" customWidth="1"/>
    <col min="13792" max="13792" width="17.28515625" style="1" customWidth="1"/>
    <col min="13793" max="13793" width="9.42578125" style="1" customWidth="1"/>
    <col min="13794" max="13795" width="9" style="1" customWidth="1"/>
    <col min="13796" max="13797" width="7" style="1" customWidth="1"/>
    <col min="13798" max="13799" width="8.28515625" style="1" customWidth="1"/>
    <col min="13800" max="13809" width="7" style="1" customWidth="1"/>
    <col min="13810" max="13811" width="6.85546875" style="1" customWidth="1"/>
    <col min="13812" max="13813" width="6" style="1" customWidth="1"/>
    <col min="13814" max="13815" width="9.140625" style="1" customWidth="1"/>
    <col min="13816" max="13817" width="6" style="1" customWidth="1"/>
    <col min="13818" max="13819" width="8.140625" style="1" customWidth="1"/>
    <col min="13820" max="13821" width="7" style="1" customWidth="1"/>
    <col min="13822" max="13823" width="6.7109375" style="1" customWidth="1"/>
    <col min="13824" max="13825" width="8.85546875" style="1" customWidth="1"/>
    <col min="13826" max="13827" width="7.5703125" style="1" customWidth="1"/>
    <col min="13828" max="13829" width="7.7109375" style="1" customWidth="1"/>
    <col min="13830" max="14046" width="9.140625" style="1"/>
    <col min="14047" max="14047" width="10.140625" style="1" customWidth="1"/>
    <col min="14048" max="14048" width="17.28515625" style="1" customWidth="1"/>
    <col min="14049" max="14049" width="9.42578125" style="1" customWidth="1"/>
    <col min="14050" max="14051" width="9" style="1" customWidth="1"/>
    <col min="14052" max="14053" width="7" style="1" customWidth="1"/>
    <col min="14054" max="14055" width="8.28515625" style="1" customWidth="1"/>
    <col min="14056" max="14065" width="7" style="1" customWidth="1"/>
    <col min="14066" max="14067" width="6.85546875" style="1" customWidth="1"/>
    <col min="14068" max="14069" width="6" style="1" customWidth="1"/>
    <col min="14070" max="14071" width="9.140625" style="1" customWidth="1"/>
    <col min="14072" max="14073" width="6" style="1" customWidth="1"/>
    <col min="14074" max="14075" width="8.140625" style="1" customWidth="1"/>
    <col min="14076" max="14077" width="7" style="1" customWidth="1"/>
    <col min="14078" max="14079" width="6.7109375" style="1" customWidth="1"/>
    <col min="14080" max="14081" width="8.85546875" style="1" customWidth="1"/>
    <col min="14082" max="14083" width="7.5703125" style="1" customWidth="1"/>
    <col min="14084" max="14085" width="7.7109375" style="1" customWidth="1"/>
    <col min="14086" max="14302" width="9.140625" style="1"/>
    <col min="14303" max="14303" width="10.140625" style="1" customWidth="1"/>
    <col min="14304" max="14304" width="17.28515625" style="1" customWidth="1"/>
    <col min="14305" max="14305" width="9.42578125" style="1" customWidth="1"/>
    <col min="14306" max="14307" width="9" style="1" customWidth="1"/>
    <col min="14308" max="14309" width="7" style="1" customWidth="1"/>
    <col min="14310" max="14311" width="8.28515625" style="1" customWidth="1"/>
    <col min="14312" max="14321" width="7" style="1" customWidth="1"/>
    <col min="14322" max="14323" width="6.85546875" style="1" customWidth="1"/>
    <col min="14324" max="14325" width="6" style="1" customWidth="1"/>
    <col min="14326" max="14327" width="9.140625" style="1" customWidth="1"/>
    <col min="14328" max="14329" width="6" style="1" customWidth="1"/>
    <col min="14330" max="14331" width="8.140625" style="1" customWidth="1"/>
    <col min="14332" max="14333" width="7" style="1" customWidth="1"/>
    <col min="14334" max="14335" width="6.7109375" style="1" customWidth="1"/>
    <col min="14336" max="14337" width="8.85546875" style="1" customWidth="1"/>
    <col min="14338" max="14339" width="7.5703125" style="1" customWidth="1"/>
    <col min="14340" max="14341" width="7.7109375" style="1" customWidth="1"/>
    <col min="14342" max="14558" width="9.140625" style="1"/>
    <col min="14559" max="14559" width="10.140625" style="1" customWidth="1"/>
    <col min="14560" max="14560" width="17.28515625" style="1" customWidth="1"/>
    <col min="14561" max="14561" width="9.42578125" style="1" customWidth="1"/>
    <col min="14562" max="14563" width="9" style="1" customWidth="1"/>
    <col min="14564" max="14565" width="7" style="1" customWidth="1"/>
    <col min="14566" max="14567" width="8.28515625" style="1" customWidth="1"/>
    <col min="14568" max="14577" width="7" style="1" customWidth="1"/>
    <col min="14578" max="14579" width="6.85546875" style="1" customWidth="1"/>
    <col min="14580" max="14581" width="6" style="1" customWidth="1"/>
    <col min="14582" max="14583" width="9.140625" style="1" customWidth="1"/>
    <col min="14584" max="14585" width="6" style="1" customWidth="1"/>
    <col min="14586" max="14587" width="8.140625" style="1" customWidth="1"/>
    <col min="14588" max="14589" width="7" style="1" customWidth="1"/>
    <col min="14590" max="14591" width="6.7109375" style="1" customWidth="1"/>
    <col min="14592" max="14593" width="8.85546875" style="1" customWidth="1"/>
    <col min="14594" max="14595" width="7.5703125" style="1" customWidth="1"/>
    <col min="14596" max="14597" width="7.7109375" style="1" customWidth="1"/>
    <col min="14598" max="14814" width="9.140625" style="1"/>
    <col min="14815" max="14815" width="10.140625" style="1" customWidth="1"/>
    <col min="14816" max="14816" width="17.28515625" style="1" customWidth="1"/>
    <col min="14817" max="14817" width="9.42578125" style="1" customWidth="1"/>
    <col min="14818" max="14819" width="9" style="1" customWidth="1"/>
    <col min="14820" max="14821" width="7" style="1" customWidth="1"/>
    <col min="14822" max="14823" width="8.28515625" style="1" customWidth="1"/>
    <col min="14824" max="14833" width="7" style="1" customWidth="1"/>
    <col min="14834" max="14835" width="6.85546875" style="1" customWidth="1"/>
    <col min="14836" max="14837" width="6" style="1" customWidth="1"/>
    <col min="14838" max="14839" width="9.140625" style="1" customWidth="1"/>
    <col min="14840" max="14841" width="6" style="1" customWidth="1"/>
    <col min="14842" max="14843" width="8.140625" style="1" customWidth="1"/>
    <col min="14844" max="14845" width="7" style="1" customWidth="1"/>
    <col min="14846" max="14847" width="6.7109375" style="1" customWidth="1"/>
    <col min="14848" max="14849" width="8.85546875" style="1" customWidth="1"/>
    <col min="14850" max="14851" width="7.5703125" style="1" customWidth="1"/>
    <col min="14852" max="14853" width="7.7109375" style="1" customWidth="1"/>
    <col min="14854" max="15070" width="9.140625" style="1"/>
    <col min="15071" max="15071" width="10.140625" style="1" customWidth="1"/>
    <col min="15072" max="15072" width="17.28515625" style="1" customWidth="1"/>
    <col min="15073" max="15073" width="9.42578125" style="1" customWidth="1"/>
    <col min="15074" max="15075" width="9" style="1" customWidth="1"/>
    <col min="15076" max="15077" width="7" style="1" customWidth="1"/>
    <col min="15078" max="15079" width="8.28515625" style="1" customWidth="1"/>
    <col min="15080" max="15089" width="7" style="1" customWidth="1"/>
    <col min="15090" max="15091" width="6.85546875" style="1" customWidth="1"/>
    <col min="15092" max="15093" width="6" style="1" customWidth="1"/>
    <col min="15094" max="15095" width="9.140625" style="1" customWidth="1"/>
    <col min="15096" max="15097" width="6" style="1" customWidth="1"/>
    <col min="15098" max="15099" width="8.140625" style="1" customWidth="1"/>
    <col min="15100" max="15101" width="7" style="1" customWidth="1"/>
    <col min="15102" max="15103" width="6.7109375" style="1" customWidth="1"/>
    <col min="15104" max="15105" width="8.85546875" style="1" customWidth="1"/>
    <col min="15106" max="15107" width="7.5703125" style="1" customWidth="1"/>
    <col min="15108" max="15109" width="7.7109375" style="1" customWidth="1"/>
    <col min="15110" max="15326" width="9.140625" style="1"/>
    <col min="15327" max="15327" width="10.140625" style="1" customWidth="1"/>
    <col min="15328" max="15328" width="17.28515625" style="1" customWidth="1"/>
    <col min="15329" max="15329" width="9.42578125" style="1" customWidth="1"/>
    <col min="15330" max="15331" width="9" style="1" customWidth="1"/>
    <col min="15332" max="15333" width="7" style="1" customWidth="1"/>
    <col min="15334" max="15335" width="8.28515625" style="1" customWidth="1"/>
    <col min="15336" max="15345" width="7" style="1" customWidth="1"/>
    <col min="15346" max="15347" width="6.85546875" style="1" customWidth="1"/>
    <col min="15348" max="15349" width="6" style="1" customWidth="1"/>
    <col min="15350" max="15351" width="9.140625" style="1" customWidth="1"/>
    <col min="15352" max="15353" width="6" style="1" customWidth="1"/>
    <col min="15354" max="15355" width="8.140625" style="1" customWidth="1"/>
    <col min="15356" max="15357" width="7" style="1" customWidth="1"/>
    <col min="15358" max="15359" width="6.7109375" style="1" customWidth="1"/>
    <col min="15360" max="15361" width="8.85546875" style="1" customWidth="1"/>
    <col min="15362" max="15363" width="7.5703125" style="1" customWidth="1"/>
    <col min="15364" max="15365" width="7.7109375" style="1" customWidth="1"/>
    <col min="15366" max="15582" width="9.140625" style="1"/>
    <col min="15583" max="15583" width="10.140625" style="1" customWidth="1"/>
    <col min="15584" max="15584" width="17.28515625" style="1" customWidth="1"/>
    <col min="15585" max="15585" width="9.42578125" style="1" customWidth="1"/>
    <col min="15586" max="15587" width="9" style="1" customWidth="1"/>
    <col min="15588" max="15589" width="7" style="1" customWidth="1"/>
    <col min="15590" max="15591" width="8.28515625" style="1" customWidth="1"/>
    <col min="15592" max="15601" width="7" style="1" customWidth="1"/>
    <col min="15602" max="15603" width="6.85546875" style="1" customWidth="1"/>
    <col min="15604" max="15605" width="6" style="1" customWidth="1"/>
    <col min="15606" max="15607" width="9.140625" style="1" customWidth="1"/>
    <col min="15608" max="15609" width="6" style="1" customWidth="1"/>
    <col min="15610" max="15611" width="8.140625" style="1" customWidth="1"/>
    <col min="15612" max="15613" width="7" style="1" customWidth="1"/>
    <col min="15614" max="15615" width="6.7109375" style="1" customWidth="1"/>
    <col min="15616" max="15617" width="8.85546875" style="1" customWidth="1"/>
    <col min="15618" max="15619" width="7.5703125" style="1" customWidth="1"/>
    <col min="15620" max="15621" width="7.7109375" style="1" customWidth="1"/>
    <col min="15622" max="15838" width="9.140625" style="1"/>
    <col min="15839" max="15839" width="10.140625" style="1" customWidth="1"/>
    <col min="15840" max="15840" width="17.28515625" style="1" customWidth="1"/>
    <col min="15841" max="15841" width="9.42578125" style="1" customWidth="1"/>
    <col min="15842" max="15843" width="9" style="1" customWidth="1"/>
    <col min="15844" max="15845" width="7" style="1" customWidth="1"/>
    <col min="15846" max="15847" width="8.28515625" style="1" customWidth="1"/>
    <col min="15848" max="15857" width="7" style="1" customWidth="1"/>
    <col min="15858" max="15859" width="6.85546875" style="1" customWidth="1"/>
    <col min="15860" max="15861" width="6" style="1" customWidth="1"/>
    <col min="15862" max="15863" width="9.140625" style="1" customWidth="1"/>
    <col min="15864" max="15865" width="6" style="1" customWidth="1"/>
    <col min="15866" max="15867" width="8.140625" style="1" customWidth="1"/>
    <col min="15868" max="15869" width="7" style="1" customWidth="1"/>
    <col min="15870" max="15871" width="6.7109375" style="1" customWidth="1"/>
    <col min="15872" max="15873" width="8.85546875" style="1" customWidth="1"/>
    <col min="15874" max="15875" width="7.5703125" style="1" customWidth="1"/>
    <col min="15876" max="15877" width="7.7109375" style="1" customWidth="1"/>
    <col min="15878" max="16094" width="9.140625" style="1"/>
    <col min="16095" max="16095" width="10.140625" style="1" customWidth="1"/>
    <col min="16096" max="16096" width="17.28515625" style="1" customWidth="1"/>
    <col min="16097" max="16097" width="9.42578125" style="1" customWidth="1"/>
    <col min="16098" max="16099" width="9" style="1" customWidth="1"/>
    <col min="16100" max="16101" width="7" style="1" customWidth="1"/>
    <col min="16102" max="16103" width="8.28515625" style="1" customWidth="1"/>
    <col min="16104" max="16113" width="7" style="1" customWidth="1"/>
    <col min="16114" max="16115" width="6.85546875" style="1" customWidth="1"/>
    <col min="16116" max="16117" width="6" style="1" customWidth="1"/>
    <col min="16118" max="16119" width="9.140625" style="1" customWidth="1"/>
    <col min="16120" max="16121" width="6" style="1" customWidth="1"/>
    <col min="16122" max="16123" width="8.140625" style="1" customWidth="1"/>
    <col min="16124" max="16125" width="7" style="1" customWidth="1"/>
    <col min="16126" max="16127" width="6.7109375" style="1" customWidth="1"/>
    <col min="16128" max="16129" width="8.85546875" style="1" customWidth="1"/>
    <col min="16130" max="16131" width="7.5703125" style="1" customWidth="1"/>
    <col min="16132" max="16133" width="7.7109375" style="1" customWidth="1"/>
    <col min="16134" max="16384" width="9.140625" style="1"/>
  </cols>
  <sheetData>
    <row r="1" spans="1:23" ht="15.75" x14ac:dyDescent="0.25">
      <c r="W1" s="103" t="s">
        <v>404</v>
      </c>
    </row>
    <row r="2" spans="1:23" ht="15.75" x14ac:dyDescent="0.25">
      <c r="W2" s="103" t="s">
        <v>572</v>
      </c>
    </row>
    <row r="3" spans="1:23" ht="15.75" x14ac:dyDescent="0.25">
      <c r="W3" s="103" t="s">
        <v>571</v>
      </c>
    </row>
    <row r="4" spans="1:23" x14ac:dyDescent="0.25">
      <c r="B4" s="1" t="s">
        <v>0</v>
      </c>
      <c r="U4" s="36"/>
    </row>
    <row r="5" spans="1:23" x14ac:dyDescent="0.25">
      <c r="B5" s="2" t="s">
        <v>1</v>
      </c>
    </row>
    <row r="6" spans="1:23" ht="117" customHeight="1" x14ac:dyDescent="0.25">
      <c r="A6" s="3" t="s">
        <v>2</v>
      </c>
      <c r="B6" s="3" t="s">
        <v>3</v>
      </c>
      <c r="C6" s="4" t="s">
        <v>4</v>
      </c>
      <c r="D6" s="3" t="s">
        <v>5</v>
      </c>
      <c r="E6" s="3" t="s">
        <v>6</v>
      </c>
      <c r="F6" s="3" t="s">
        <v>7</v>
      </c>
      <c r="G6" s="3" t="s">
        <v>8</v>
      </c>
      <c r="H6" s="3" t="s">
        <v>9</v>
      </c>
      <c r="I6" s="3" t="s">
        <v>10</v>
      </c>
      <c r="J6" s="3" t="s">
        <v>11</v>
      </c>
      <c r="K6" s="3" t="s">
        <v>12</v>
      </c>
      <c r="L6" s="3" t="s">
        <v>13</v>
      </c>
      <c r="M6" s="3" t="s">
        <v>14</v>
      </c>
      <c r="N6" s="3" t="s">
        <v>15</v>
      </c>
      <c r="O6" s="3" t="s">
        <v>16</v>
      </c>
      <c r="P6" s="3" t="s">
        <v>17</v>
      </c>
      <c r="Q6" s="3" t="s">
        <v>18</v>
      </c>
      <c r="R6" s="3" t="s">
        <v>19</v>
      </c>
      <c r="S6" s="3" t="s">
        <v>20</v>
      </c>
      <c r="T6" s="3" t="s">
        <v>21</v>
      </c>
      <c r="U6" s="3" t="s">
        <v>22</v>
      </c>
      <c r="V6" s="3" t="s">
        <v>23</v>
      </c>
      <c r="W6" s="3" t="s">
        <v>24</v>
      </c>
    </row>
    <row r="7" spans="1:23" ht="36.75" x14ac:dyDescent="0.25">
      <c r="A7" s="5"/>
      <c r="B7" s="6" t="s">
        <v>4</v>
      </c>
      <c r="C7" s="7"/>
      <c r="D7" s="7">
        <v>1000</v>
      </c>
      <c r="E7" s="7">
        <v>2210</v>
      </c>
      <c r="F7" s="7">
        <v>2221</v>
      </c>
      <c r="G7" s="8">
        <v>2222</v>
      </c>
      <c r="H7" s="8">
        <v>2223</v>
      </c>
      <c r="I7" s="8">
        <v>2321</v>
      </c>
      <c r="J7" s="8">
        <v>2322</v>
      </c>
      <c r="K7" s="8">
        <v>2363</v>
      </c>
      <c r="L7" s="8" t="s">
        <v>25</v>
      </c>
      <c r="M7" s="8">
        <v>2260</v>
      </c>
      <c r="N7" s="8"/>
      <c r="O7" s="8">
        <v>2100</v>
      </c>
      <c r="P7" s="8">
        <v>2200</v>
      </c>
      <c r="Q7" s="8">
        <v>2300</v>
      </c>
      <c r="R7" s="8" t="s">
        <v>26</v>
      </c>
      <c r="S7" s="8" t="s">
        <v>27</v>
      </c>
      <c r="T7" s="8" t="s">
        <v>28</v>
      </c>
      <c r="U7" s="8" t="s">
        <v>29</v>
      </c>
      <c r="V7" s="9"/>
      <c r="W7" s="11"/>
    </row>
    <row r="8" spans="1:23" ht="45" x14ac:dyDescent="0.25">
      <c r="A8" s="5" t="s">
        <v>30</v>
      </c>
      <c r="B8" s="5" t="s">
        <v>31</v>
      </c>
      <c r="C8" s="12" t="s">
        <v>32</v>
      </c>
      <c r="D8" s="9">
        <v>60725</v>
      </c>
      <c r="E8" s="9">
        <v>2875</v>
      </c>
      <c r="F8" s="9">
        <v>2000</v>
      </c>
      <c r="G8" s="9"/>
      <c r="H8" s="9">
        <v>1050</v>
      </c>
      <c r="I8" s="9"/>
      <c r="J8" s="9">
        <v>2280</v>
      </c>
      <c r="K8" s="9"/>
      <c r="L8" s="9"/>
      <c r="M8" s="9"/>
      <c r="N8" s="13">
        <f t="shared" ref="N8:N37" si="0">D8+E8+F8+G8+H8+I8+J8+K8+L8+M8</f>
        <v>68930</v>
      </c>
      <c r="O8" s="9"/>
      <c r="P8" s="9">
        <v>12000</v>
      </c>
      <c r="Q8" s="9">
        <v>1600</v>
      </c>
      <c r="R8" s="9"/>
      <c r="S8" s="9"/>
      <c r="T8" s="9"/>
      <c r="U8" s="9">
        <v>2000</v>
      </c>
      <c r="V8" s="13">
        <f t="shared" ref="V8:V37" si="1">N8+O8+P8+Q8+R8+S8+T8+U8</f>
        <v>84530</v>
      </c>
      <c r="W8" s="15" t="s">
        <v>33</v>
      </c>
    </row>
    <row r="9" spans="1:23" ht="30" x14ac:dyDescent="0.25">
      <c r="A9" s="5" t="s">
        <v>30</v>
      </c>
      <c r="B9" s="5" t="s">
        <v>34</v>
      </c>
      <c r="C9" s="12" t="s">
        <v>35</v>
      </c>
      <c r="D9" s="9"/>
      <c r="E9" s="9"/>
      <c r="F9" s="9"/>
      <c r="G9" s="9"/>
      <c r="H9" s="9"/>
      <c r="I9" s="9"/>
      <c r="J9" s="16">
        <v>1100</v>
      </c>
      <c r="K9" s="9"/>
      <c r="L9" s="9"/>
      <c r="M9" s="9"/>
      <c r="N9" s="13">
        <f t="shared" si="0"/>
        <v>1100</v>
      </c>
      <c r="O9" s="9"/>
      <c r="P9" s="9">
        <v>1500</v>
      </c>
      <c r="Q9" s="9">
        <v>120</v>
      </c>
      <c r="R9" s="9"/>
      <c r="S9" s="9"/>
      <c r="T9" s="9"/>
      <c r="U9" s="9"/>
      <c r="V9" s="13">
        <f t="shared" si="1"/>
        <v>2720</v>
      </c>
      <c r="W9" s="15" t="s">
        <v>36</v>
      </c>
    </row>
    <row r="10" spans="1:23" ht="30" x14ac:dyDescent="0.25">
      <c r="A10" s="5" t="s">
        <v>30</v>
      </c>
      <c r="B10" s="5" t="s">
        <v>37</v>
      </c>
      <c r="C10" s="12" t="s">
        <v>35</v>
      </c>
      <c r="D10" s="9"/>
      <c r="E10" s="9"/>
      <c r="F10" s="9"/>
      <c r="G10" s="9"/>
      <c r="H10" s="9">
        <v>4850</v>
      </c>
      <c r="I10" s="9"/>
      <c r="J10" s="16"/>
      <c r="K10" s="9"/>
      <c r="L10" s="9"/>
      <c r="M10" s="9"/>
      <c r="N10" s="13">
        <f t="shared" si="0"/>
        <v>4850</v>
      </c>
      <c r="O10" s="9"/>
      <c r="P10" s="9">
        <v>5243</v>
      </c>
      <c r="Q10" s="9">
        <v>2500</v>
      </c>
      <c r="R10" s="9"/>
      <c r="S10" s="9"/>
      <c r="T10" s="9"/>
      <c r="U10" s="9"/>
      <c r="V10" s="13">
        <f t="shared" si="1"/>
        <v>12593</v>
      </c>
      <c r="W10" s="15" t="s">
        <v>38</v>
      </c>
    </row>
    <row r="11" spans="1:23" ht="39" x14ac:dyDescent="0.25">
      <c r="A11" s="5" t="s">
        <v>30</v>
      </c>
      <c r="B11" s="5" t="s">
        <v>39</v>
      </c>
      <c r="C11" s="12" t="s">
        <v>35</v>
      </c>
      <c r="D11" s="9">
        <v>108256</v>
      </c>
      <c r="E11" s="9">
        <v>20</v>
      </c>
      <c r="F11" s="9">
        <v>3600</v>
      </c>
      <c r="G11" s="9"/>
      <c r="H11" s="9"/>
      <c r="I11" s="9"/>
      <c r="J11" s="9">
        <v>500</v>
      </c>
      <c r="K11" s="9"/>
      <c r="L11" s="9"/>
      <c r="M11" s="9"/>
      <c r="N11" s="13">
        <f t="shared" si="0"/>
        <v>112376</v>
      </c>
      <c r="O11" s="9"/>
      <c r="P11" s="17">
        <v>2500</v>
      </c>
      <c r="Q11" s="9">
        <v>500</v>
      </c>
      <c r="R11" s="9"/>
      <c r="S11" s="9"/>
      <c r="T11" s="9"/>
      <c r="U11" s="9"/>
      <c r="V11" s="13">
        <f t="shared" si="1"/>
        <v>115376</v>
      </c>
      <c r="W11" s="15" t="s">
        <v>36</v>
      </c>
    </row>
    <row r="12" spans="1:23" ht="51.75" x14ac:dyDescent="0.25">
      <c r="A12" s="18" t="s">
        <v>30</v>
      </c>
      <c r="B12" s="18" t="s">
        <v>40</v>
      </c>
      <c r="C12" s="19" t="s">
        <v>35</v>
      </c>
      <c r="D12" s="9"/>
      <c r="E12" s="9"/>
      <c r="F12" s="9"/>
      <c r="G12" s="9"/>
      <c r="H12" s="9"/>
      <c r="I12" s="9"/>
      <c r="J12" s="9"/>
      <c r="K12" s="9"/>
      <c r="L12" s="9"/>
      <c r="M12" s="9"/>
      <c r="N12" s="13">
        <f t="shared" si="0"/>
        <v>0</v>
      </c>
      <c r="O12" s="9"/>
      <c r="P12" s="17"/>
      <c r="Q12" s="9"/>
      <c r="R12" s="9"/>
      <c r="S12" s="9">
        <v>4901</v>
      </c>
      <c r="T12" s="9"/>
      <c r="U12" s="9"/>
      <c r="V12" s="13">
        <f t="shared" si="1"/>
        <v>4901</v>
      </c>
      <c r="W12" s="15" t="s">
        <v>36</v>
      </c>
    </row>
    <row r="13" spans="1:23" ht="30" x14ac:dyDescent="0.25">
      <c r="A13" s="5" t="s">
        <v>30</v>
      </c>
      <c r="B13" s="5" t="s">
        <v>41</v>
      </c>
      <c r="C13" s="12" t="s">
        <v>42</v>
      </c>
      <c r="D13" s="9">
        <v>12791</v>
      </c>
      <c r="E13" s="9">
        <v>160</v>
      </c>
      <c r="F13" s="9"/>
      <c r="G13" s="9"/>
      <c r="H13" s="9"/>
      <c r="I13" s="9"/>
      <c r="J13" s="9">
        <v>170</v>
      </c>
      <c r="K13" s="9"/>
      <c r="L13" s="9"/>
      <c r="M13" s="9"/>
      <c r="N13" s="13">
        <f t="shared" si="0"/>
        <v>13121</v>
      </c>
      <c r="O13" s="9">
        <v>0</v>
      </c>
      <c r="P13" s="9">
        <v>180</v>
      </c>
      <c r="Q13" s="9">
        <v>300</v>
      </c>
      <c r="R13" s="9"/>
      <c r="S13" s="9"/>
      <c r="T13" s="9"/>
      <c r="U13" s="9"/>
      <c r="V13" s="13">
        <f t="shared" si="1"/>
        <v>13601</v>
      </c>
      <c r="W13" s="15" t="s">
        <v>43</v>
      </c>
    </row>
    <row r="14" spans="1:23" ht="45" x14ac:dyDescent="0.25">
      <c r="A14" s="5" t="s">
        <v>30</v>
      </c>
      <c r="B14" s="5" t="s">
        <v>44</v>
      </c>
      <c r="C14" s="12" t="s">
        <v>45</v>
      </c>
      <c r="D14" s="9">
        <v>7326</v>
      </c>
      <c r="E14" s="9"/>
      <c r="F14" s="9">
        <v>6780</v>
      </c>
      <c r="G14" s="9"/>
      <c r="H14" s="9">
        <v>260</v>
      </c>
      <c r="I14" s="9"/>
      <c r="J14" s="9">
        <v>300</v>
      </c>
      <c r="K14" s="9"/>
      <c r="L14" s="9"/>
      <c r="M14" s="9">
        <v>200</v>
      </c>
      <c r="N14" s="13">
        <f t="shared" si="0"/>
        <v>14866</v>
      </c>
      <c r="O14" s="9"/>
      <c r="P14" s="9">
        <v>1200</v>
      </c>
      <c r="Q14" s="9">
        <v>2300</v>
      </c>
      <c r="R14" s="9"/>
      <c r="S14" s="9"/>
      <c r="T14" s="9"/>
      <c r="U14" s="9"/>
      <c r="V14" s="13">
        <f t="shared" si="1"/>
        <v>18366</v>
      </c>
      <c r="W14" s="15" t="s">
        <v>46</v>
      </c>
    </row>
    <row r="15" spans="1:23" ht="45" x14ac:dyDescent="0.25">
      <c r="A15" s="5" t="s">
        <v>30</v>
      </c>
      <c r="B15" s="5" t="s">
        <v>47</v>
      </c>
      <c r="C15" s="12" t="s">
        <v>48</v>
      </c>
      <c r="D15" s="9">
        <v>18628</v>
      </c>
      <c r="E15" s="9">
        <v>100</v>
      </c>
      <c r="F15" s="9"/>
      <c r="G15" s="9"/>
      <c r="H15" s="9">
        <v>340</v>
      </c>
      <c r="I15" s="9">
        <v>120</v>
      </c>
      <c r="J15" s="9">
        <v>30</v>
      </c>
      <c r="K15" s="9"/>
      <c r="L15" s="9"/>
      <c r="M15" s="9"/>
      <c r="N15" s="13">
        <f t="shared" si="0"/>
        <v>19218</v>
      </c>
      <c r="O15" s="9">
        <v>20</v>
      </c>
      <c r="P15" s="9">
        <v>300</v>
      </c>
      <c r="Q15" s="9">
        <v>900</v>
      </c>
      <c r="R15" s="9">
        <v>2732</v>
      </c>
      <c r="S15" s="9"/>
      <c r="T15" s="9"/>
      <c r="U15" s="9"/>
      <c r="V15" s="13">
        <f t="shared" si="1"/>
        <v>23170</v>
      </c>
      <c r="W15" s="15" t="s">
        <v>49</v>
      </c>
    </row>
    <row r="16" spans="1:23" ht="45" x14ac:dyDescent="0.25">
      <c r="A16" s="20" t="s">
        <v>30</v>
      </c>
      <c r="B16" s="20" t="s">
        <v>50</v>
      </c>
      <c r="C16" s="21" t="s">
        <v>48</v>
      </c>
      <c r="D16" s="22">
        <v>17854</v>
      </c>
      <c r="E16" s="22">
        <v>40</v>
      </c>
      <c r="F16" s="22"/>
      <c r="G16" s="22">
        <v>400</v>
      </c>
      <c r="H16" s="22">
        <v>2500</v>
      </c>
      <c r="I16" s="22">
        <v>9800</v>
      </c>
      <c r="J16" s="22">
        <v>815</v>
      </c>
      <c r="K16" s="22"/>
      <c r="L16" s="22"/>
      <c r="M16" s="22"/>
      <c r="N16" s="13">
        <f t="shared" si="0"/>
        <v>31409</v>
      </c>
      <c r="O16" s="22"/>
      <c r="P16" s="22">
        <v>7220</v>
      </c>
      <c r="Q16" s="22">
        <v>2200</v>
      </c>
      <c r="R16" s="22"/>
      <c r="S16" s="22"/>
      <c r="T16" s="22"/>
      <c r="U16" s="22"/>
      <c r="V16" s="13">
        <f t="shared" si="1"/>
        <v>40829</v>
      </c>
      <c r="W16" s="15" t="s">
        <v>49</v>
      </c>
    </row>
    <row r="17" spans="1:23" ht="45" x14ac:dyDescent="0.25">
      <c r="A17" s="5" t="s">
        <v>30</v>
      </c>
      <c r="B17" s="5" t="s">
        <v>51</v>
      </c>
      <c r="C17" s="12" t="s">
        <v>52</v>
      </c>
      <c r="D17" s="9">
        <v>26729</v>
      </c>
      <c r="E17" s="9">
        <v>180</v>
      </c>
      <c r="F17" s="9">
        <v>7500</v>
      </c>
      <c r="G17" s="9">
        <v>1500</v>
      </c>
      <c r="H17" s="9">
        <v>1900</v>
      </c>
      <c r="I17" s="9"/>
      <c r="J17" s="9">
        <v>150</v>
      </c>
      <c r="K17" s="9">
        <v>4851</v>
      </c>
      <c r="L17" s="9"/>
      <c r="M17" s="9"/>
      <c r="N17" s="13">
        <f t="shared" si="0"/>
        <v>42810</v>
      </c>
      <c r="O17" s="9"/>
      <c r="P17" s="9">
        <v>3800</v>
      </c>
      <c r="Q17" s="9">
        <v>3800</v>
      </c>
      <c r="R17" s="9"/>
      <c r="S17" s="9"/>
      <c r="T17" s="9"/>
      <c r="U17" s="9"/>
      <c r="V17" s="13">
        <f t="shared" si="1"/>
        <v>50410</v>
      </c>
      <c r="W17" s="15" t="s">
        <v>53</v>
      </c>
    </row>
    <row r="18" spans="1:23" ht="45" x14ac:dyDescent="0.25">
      <c r="A18" s="5" t="s">
        <v>30</v>
      </c>
      <c r="B18" s="5" t="s">
        <v>54</v>
      </c>
      <c r="C18" s="12" t="s">
        <v>52</v>
      </c>
      <c r="D18" s="9">
        <v>32323</v>
      </c>
      <c r="E18" s="9"/>
      <c r="F18" s="9"/>
      <c r="G18" s="9"/>
      <c r="H18" s="9"/>
      <c r="I18" s="9"/>
      <c r="J18" s="9"/>
      <c r="K18" s="9"/>
      <c r="L18" s="9"/>
      <c r="M18" s="9"/>
      <c r="N18" s="13">
        <f t="shared" si="0"/>
        <v>32323</v>
      </c>
      <c r="O18" s="9"/>
      <c r="P18" s="9"/>
      <c r="Q18" s="9"/>
      <c r="R18" s="9"/>
      <c r="S18" s="9"/>
      <c r="T18" s="9"/>
      <c r="U18" s="9"/>
      <c r="V18" s="13">
        <f t="shared" si="1"/>
        <v>32323</v>
      </c>
      <c r="W18" s="15" t="s">
        <v>53</v>
      </c>
    </row>
    <row r="19" spans="1:23" ht="64.5" x14ac:dyDescent="0.25">
      <c r="A19" s="5" t="s">
        <v>30</v>
      </c>
      <c r="B19" s="5" t="s">
        <v>55</v>
      </c>
      <c r="C19" s="12" t="s">
        <v>52</v>
      </c>
      <c r="D19" s="9">
        <v>179</v>
      </c>
      <c r="E19" s="9"/>
      <c r="F19" s="9"/>
      <c r="G19" s="9"/>
      <c r="H19" s="9"/>
      <c r="I19" s="9"/>
      <c r="J19" s="9"/>
      <c r="K19" s="9"/>
      <c r="L19" s="9"/>
      <c r="M19" s="9"/>
      <c r="N19" s="13">
        <f t="shared" si="0"/>
        <v>179</v>
      </c>
      <c r="O19" s="9"/>
      <c r="P19" s="9"/>
      <c r="Q19" s="9"/>
      <c r="R19" s="9"/>
      <c r="S19" s="9"/>
      <c r="T19" s="9"/>
      <c r="U19" s="9"/>
      <c r="V19" s="13">
        <f t="shared" si="1"/>
        <v>179</v>
      </c>
      <c r="W19" s="15" t="s">
        <v>53</v>
      </c>
    </row>
    <row r="20" spans="1:23" ht="45" x14ac:dyDescent="0.25">
      <c r="A20" s="5" t="s">
        <v>30</v>
      </c>
      <c r="B20" s="5" t="s">
        <v>56</v>
      </c>
      <c r="C20" s="12" t="s">
        <v>57</v>
      </c>
      <c r="D20" s="9">
        <v>35217</v>
      </c>
      <c r="E20" s="9">
        <v>2190</v>
      </c>
      <c r="F20" s="9">
        <v>19900</v>
      </c>
      <c r="G20" s="9">
        <v>1600</v>
      </c>
      <c r="H20" s="9">
        <v>8800</v>
      </c>
      <c r="I20" s="9"/>
      <c r="J20" s="9">
        <v>560</v>
      </c>
      <c r="K20" s="9">
        <v>3802</v>
      </c>
      <c r="L20" s="9"/>
      <c r="M20" s="9"/>
      <c r="N20" s="13">
        <f t="shared" si="0"/>
        <v>72069</v>
      </c>
      <c r="O20" s="9"/>
      <c r="P20" s="9">
        <v>7600</v>
      </c>
      <c r="Q20" s="9">
        <v>7000</v>
      </c>
      <c r="R20" s="9"/>
      <c r="S20" s="9"/>
      <c r="T20" s="9"/>
      <c r="U20" s="9"/>
      <c r="V20" s="13">
        <f t="shared" si="1"/>
        <v>86669</v>
      </c>
      <c r="W20" s="15" t="s">
        <v>53</v>
      </c>
    </row>
    <row r="21" spans="1:23" ht="51.75" x14ac:dyDescent="0.25">
      <c r="A21" s="5" t="s">
        <v>30</v>
      </c>
      <c r="B21" s="5" t="s">
        <v>58</v>
      </c>
      <c r="C21" s="12" t="s">
        <v>57</v>
      </c>
      <c r="D21" s="9">
        <v>1846</v>
      </c>
      <c r="E21" s="9"/>
      <c r="F21" s="9"/>
      <c r="G21" s="9"/>
      <c r="H21" s="9"/>
      <c r="I21" s="9"/>
      <c r="J21" s="9"/>
      <c r="K21" s="9"/>
      <c r="L21" s="9"/>
      <c r="M21" s="9"/>
      <c r="N21" s="13">
        <f t="shared" si="0"/>
        <v>1846</v>
      </c>
      <c r="O21" s="9"/>
      <c r="P21" s="9"/>
      <c r="Q21" s="9"/>
      <c r="R21" s="9"/>
      <c r="S21" s="9"/>
      <c r="T21" s="9"/>
      <c r="U21" s="9"/>
      <c r="V21" s="13">
        <f t="shared" si="1"/>
        <v>1846</v>
      </c>
      <c r="W21" s="15" t="s">
        <v>53</v>
      </c>
    </row>
    <row r="22" spans="1:23" ht="77.25" x14ac:dyDescent="0.25">
      <c r="A22" s="5" t="s">
        <v>30</v>
      </c>
      <c r="B22" s="5" t="s">
        <v>59</v>
      </c>
      <c r="C22" s="12" t="s">
        <v>57</v>
      </c>
      <c r="D22" s="9">
        <v>89</v>
      </c>
      <c r="E22" s="9"/>
      <c r="F22" s="9"/>
      <c r="G22" s="9"/>
      <c r="H22" s="9"/>
      <c r="I22" s="9"/>
      <c r="J22" s="9"/>
      <c r="K22" s="9"/>
      <c r="L22" s="9"/>
      <c r="M22" s="9"/>
      <c r="N22" s="13">
        <f t="shared" si="0"/>
        <v>89</v>
      </c>
      <c r="O22" s="9"/>
      <c r="P22" s="9"/>
      <c r="Q22" s="9"/>
      <c r="R22" s="9"/>
      <c r="S22" s="9"/>
      <c r="T22" s="9"/>
      <c r="U22" s="9"/>
      <c r="V22" s="13">
        <f t="shared" si="1"/>
        <v>89</v>
      </c>
      <c r="W22" s="15" t="s">
        <v>53</v>
      </c>
    </row>
    <row r="23" spans="1:23" ht="45" x14ac:dyDescent="0.25">
      <c r="A23" s="5" t="s">
        <v>30</v>
      </c>
      <c r="B23" s="5" t="s">
        <v>60</v>
      </c>
      <c r="C23" s="12" t="s">
        <v>57</v>
      </c>
      <c r="D23" s="9"/>
      <c r="E23" s="9"/>
      <c r="F23" s="9"/>
      <c r="G23" s="9"/>
      <c r="H23" s="9"/>
      <c r="I23" s="9"/>
      <c r="J23" s="9"/>
      <c r="K23" s="9">
        <v>2000</v>
      </c>
      <c r="L23" s="9"/>
      <c r="M23" s="9"/>
      <c r="N23" s="13">
        <f t="shared" si="0"/>
        <v>2000</v>
      </c>
      <c r="O23" s="9"/>
      <c r="P23" s="9"/>
      <c r="Q23" s="9"/>
      <c r="R23" s="9"/>
      <c r="S23" s="9"/>
      <c r="T23" s="9"/>
      <c r="U23" s="9"/>
      <c r="V23" s="13">
        <f t="shared" si="1"/>
        <v>2000</v>
      </c>
      <c r="W23" s="15" t="s">
        <v>53</v>
      </c>
    </row>
    <row r="24" spans="1:23" ht="51.75" x14ac:dyDescent="0.25">
      <c r="A24" s="5" t="s">
        <v>30</v>
      </c>
      <c r="B24" s="5" t="s">
        <v>61</v>
      </c>
      <c r="C24" s="12" t="s">
        <v>62</v>
      </c>
      <c r="D24" s="9"/>
      <c r="E24" s="9"/>
      <c r="F24" s="9"/>
      <c r="G24" s="9"/>
      <c r="H24" s="9"/>
      <c r="I24" s="9"/>
      <c r="J24" s="9">
        <v>4160</v>
      </c>
      <c r="K24" s="9"/>
      <c r="L24" s="9"/>
      <c r="M24" s="9"/>
      <c r="N24" s="13">
        <f t="shared" si="0"/>
        <v>4160</v>
      </c>
      <c r="O24" s="9"/>
      <c r="P24" s="9"/>
      <c r="Q24" s="9"/>
      <c r="R24" s="9"/>
      <c r="S24" s="9"/>
      <c r="T24" s="9"/>
      <c r="U24" s="9"/>
      <c r="V24" s="13">
        <f t="shared" si="1"/>
        <v>4160</v>
      </c>
      <c r="W24" s="15" t="s">
        <v>53</v>
      </c>
    </row>
    <row r="25" spans="1:23" ht="30" x14ac:dyDescent="0.25">
      <c r="A25" s="5" t="s">
        <v>30</v>
      </c>
      <c r="B25" s="5" t="s">
        <v>63</v>
      </c>
      <c r="C25" s="12" t="s">
        <v>64</v>
      </c>
      <c r="D25" s="9"/>
      <c r="E25" s="9">
        <v>115</v>
      </c>
      <c r="F25" s="9"/>
      <c r="G25" s="9"/>
      <c r="H25" s="9"/>
      <c r="I25" s="9"/>
      <c r="J25" s="9">
        <v>1700</v>
      </c>
      <c r="K25" s="9"/>
      <c r="L25" s="9"/>
      <c r="M25" s="9"/>
      <c r="N25" s="13">
        <f t="shared" si="0"/>
        <v>1815</v>
      </c>
      <c r="O25" s="9"/>
      <c r="P25" s="9">
        <v>50</v>
      </c>
      <c r="Q25" s="9">
        <v>70</v>
      </c>
      <c r="R25" s="9"/>
      <c r="S25" s="9"/>
      <c r="T25" s="9"/>
      <c r="U25" s="9"/>
      <c r="V25" s="13">
        <f t="shared" si="1"/>
        <v>1935</v>
      </c>
      <c r="W25" s="15" t="s">
        <v>65</v>
      </c>
    </row>
    <row r="26" spans="1:23" ht="45" x14ac:dyDescent="0.25">
      <c r="A26" s="5" t="s">
        <v>30</v>
      </c>
      <c r="B26" s="5" t="s">
        <v>66</v>
      </c>
      <c r="C26" s="12" t="s">
        <v>67</v>
      </c>
      <c r="D26" s="9"/>
      <c r="E26" s="9"/>
      <c r="F26" s="9"/>
      <c r="G26" s="9"/>
      <c r="H26" s="9"/>
      <c r="I26" s="9"/>
      <c r="J26" s="9">
        <v>150</v>
      </c>
      <c r="K26" s="9"/>
      <c r="L26" s="9"/>
      <c r="M26" s="9"/>
      <c r="N26" s="13">
        <f t="shared" si="0"/>
        <v>150</v>
      </c>
      <c r="O26" s="9"/>
      <c r="P26" s="9"/>
      <c r="Q26" s="9">
        <v>120</v>
      </c>
      <c r="R26" s="9"/>
      <c r="S26" s="9"/>
      <c r="T26" s="9"/>
      <c r="U26" s="9"/>
      <c r="V26" s="13">
        <f t="shared" si="1"/>
        <v>270</v>
      </c>
      <c r="W26" s="15" t="s">
        <v>33</v>
      </c>
    </row>
    <row r="27" spans="1:23" ht="45" x14ac:dyDescent="0.25">
      <c r="A27" s="5" t="s">
        <v>30</v>
      </c>
      <c r="B27" s="5" t="s">
        <v>68</v>
      </c>
      <c r="C27" s="12" t="s">
        <v>62</v>
      </c>
      <c r="D27" s="9"/>
      <c r="E27" s="9"/>
      <c r="F27" s="9"/>
      <c r="G27" s="9"/>
      <c r="H27" s="9"/>
      <c r="I27" s="9"/>
      <c r="J27" s="9"/>
      <c r="K27" s="9"/>
      <c r="L27" s="9">
        <v>8500</v>
      </c>
      <c r="M27" s="9"/>
      <c r="N27" s="13">
        <f t="shared" si="0"/>
        <v>8500</v>
      </c>
      <c r="O27" s="9"/>
      <c r="P27" s="9"/>
      <c r="Q27" s="9"/>
      <c r="R27" s="9"/>
      <c r="S27" s="9"/>
      <c r="T27" s="9"/>
      <c r="U27" s="9"/>
      <c r="V27" s="13">
        <f t="shared" si="1"/>
        <v>8500</v>
      </c>
      <c r="W27" s="15" t="s">
        <v>53</v>
      </c>
    </row>
    <row r="28" spans="1:23" ht="45" x14ac:dyDescent="0.25">
      <c r="A28" s="5" t="s">
        <v>30</v>
      </c>
      <c r="B28" s="5" t="s">
        <v>69</v>
      </c>
      <c r="C28" s="12" t="s">
        <v>70</v>
      </c>
      <c r="D28" s="9">
        <v>6760</v>
      </c>
      <c r="E28" s="9">
        <v>20</v>
      </c>
      <c r="F28" s="9"/>
      <c r="G28" s="9"/>
      <c r="H28" s="9"/>
      <c r="I28" s="9"/>
      <c r="J28" s="9">
        <v>250</v>
      </c>
      <c r="K28" s="9"/>
      <c r="L28" s="9"/>
      <c r="M28" s="9"/>
      <c r="N28" s="13">
        <f t="shared" si="0"/>
        <v>7030</v>
      </c>
      <c r="O28" s="9"/>
      <c r="P28" s="9">
        <v>50</v>
      </c>
      <c r="Q28" s="9">
        <v>850</v>
      </c>
      <c r="R28" s="9"/>
      <c r="S28" s="9"/>
      <c r="T28" s="9"/>
      <c r="U28" s="9"/>
      <c r="V28" s="13">
        <f t="shared" si="1"/>
        <v>7930</v>
      </c>
      <c r="W28" s="15" t="s">
        <v>53</v>
      </c>
    </row>
    <row r="29" spans="1:23" ht="45" x14ac:dyDescent="0.25">
      <c r="A29" s="5" t="s">
        <v>30</v>
      </c>
      <c r="B29" s="5" t="s">
        <v>71</v>
      </c>
      <c r="C29" s="12" t="s">
        <v>57</v>
      </c>
      <c r="D29" s="9">
        <v>73698</v>
      </c>
      <c r="E29" s="9"/>
      <c r="F29" s="9"/>
      <c r="G29" s="9"/>
      <c r="H29" s="9"/>
      <c r="I29" s="9"/>
      <c r="J29" s="9"/>
      <c r="K29" s="9"/>
      <c r="L29" s="9"/>
      <c r="M29" s="9"/>
      <c r="N29" s="13">
        <f t="shared" si="0"/>
        <v>73698</v>
      </c>
      <c r="O29" s="9"/>
      <c r="P29" s="9"/>
      <c r="Q29" s="9"/>
      <c r="R29" s="9"/>
      <c r="S29" s="9"/>
      <c r="T29" s="9"/>
      <c r="U29" s="9"/>
      <c r="V29" s="13">
        <f t="shared" si="1"/>
        <v>73698</v>
      </c>
      <c r="W29" s="15" t="s">
        <v>53</v>
      </c>
    </row>
    <row r="30" spans="1:23" ht="51.75" x14ac:dyDescent="0.25">
      <c r="A30" s="5" t="s">
        <v>30</v>
      </c>
      <c r="B30" s="5" t="s">
        <v>72</v>
      </c>
      <c r="C30" s="12" t="s">
        <v>57</v>
      </c>
      <c r="D30" s="9">
        <v>2713</v>
      </c>
      <c r="E30" s="9"/>
      <c r="F30" s="9"/>
      <c r="G30" s="9"/>
      <c r="H30" s="9"/>
      <c r="I30" s="9"/>
      <c r="J30" s="9"/>
      <c r="K30" s="9"/>
      <c r="L30" s="9"/>
      <c r="M30" s="9"/>
      <c r="N30" s="13">
        <f t="shared" si="0"/>
        <v>2713</v>
      </c>
      <c r="O30" s="9"/>
      <c r="P30" s="9"/>
      <c r="Q30" s="9"/>
      <c r="R30" s="9"/>
      <c r="S30" s="9"/>
      <c r="T30" s="9"/>
      <c r="U30" s="9"/>
      <c r="V30" s="13">
        <f t="shared" si="1"/>
        <v>2713</v>
      </c>
      <c r="W30" s="15" t="s">
        <v>53</v>
      </c>
    </row>
    <row r="31" spans="1:23" ht="45" x14ac:dyDescent="0.25">
      <c r="A31" s="5" t="s">
        <v>30</v>
      </c>
      <c r="B31" s="5" t="s">
        <v>73</v>
      </c>
      <c r="C31" s="12" t="s">
        <v>74</v>
      </c>
      <c r="D31" s="9">
        <v>4050</v>
      </c>
      <c r="E31" s="9"/>
      <c r="F31" s="9"/>
      <c r="G31" s="9"/>
      <c r="H31" s="9"/>
      <c r="I31" s="9"/>
      <c r="J31" s="9"/>
      <c r="K31" s="9"/>
      <c r="L31" s="9"/>
      <c r="M31" s="9"/>
      <c r="N31" s="13">
        <f t="shared" si="0"/>
        <v>4050</v>
      </c>
      <c r="O31" s="9"/>
      <c r="P31" s="9"/>
      <c r="Q31" s="9"/>
      <c r="R31" s="9"/>
      <c r="S31" s="9"/>
      <c r="T31" s="9"/>
      <c r="U31" s="9"/>
      <c r="V31" s="13">
        <f t="shared" si="1"/>
        <v>4050</v>
      </c>
      <c r="W31" s="15" t="s">
        <v>53</v>
      </c>
    </row>
    <row r="32" spans="1:23" ht="45" x14ac:dyDescent="0.25">
      <c r="A32" s="5" t="s">
        <v>30</v>
      </c>
      <c r="B32" s="5" t="s">
        <v>75</v>
      </c>
      <c r="C32" s="12" t="s">
        <v>74</v>
      </c>
      <c r="D32" s="9">
        <v>360</v>
      </c>
      <c r="E32" s="9"/>
      <c r="F32" s="9"/>
      <c r="G32" s="9"/>
      <c r="H32" s="9"/>
      <c r="I32" s="9"/>
      <c r="J32" s="9"/>
      <c r="K32" s="9"/>
      <c r="L32" s="9"/>
      <c r="M32" s="9"/>
      <c r="N32" s="13">
        <f t="shared" si="0"/>
        <v>360</v>
      </c>
      <c r="O32" s="9"/>
      <c r="P32" s="9"/>
      <c r="Q32" s="9"/>
      <c r="R32" s="9"/>
      <c r="S32" s="9"/>
      <c r="T32" s="9"/>
      <c r="U32" s="9"/>
      <c r="V32" s="13">
        <f t="shared" si="1"/>
        <v>360</v>
      </c>
      <c r="W32" s="15" t="s">
        <v>53</v>
      </c>
    </row>
    <row r="33" spans="1:23" ht="45" x14ac:dyDescent="0.25">
      <c r="A33" s="5" t="s">
        <v>30</v>
      </c>
      <c r="B33" s="5" t="s">
        <v>76</v>
      </c>
      <c r="C33" s="12" t="s">
        <v>52</v>
      </c>
      <c r="D33" s="9">
        <v>8622</v>
      </c>
      <c r="E33" s="9"/>
      <c r="F33" s="9"/>
      <c r="G33" s="9"/>
      <c r="H33" s="9"/>
      <c r="I33" s="9"/>
      <c r="J33" s="9"/>
      <c r="K33" s="9"/>
      <c r="L33" s="9"/>
      <c r="M33" s="9"/>
      <c r="N33" s="13">
        <f t="shared" si="0"/>
        <v>8622</v>
      </c>
      <c r="O33" s="9"/>
      <c r="P33" s="9"/>
      <c r="Q33" s="9"/>
      <c r="R33" s="9"/>
      <c r="S33" s="9"/>
      <c r="T33" s="9"/>
      <c r="U33" s="9"/>
      <c r="V33" s="13">
        <f t="shared" si="1"/>
        <v>8622</v>
      </c>
      <c r="W33" s="15" t="s">
        <v>53</v>
      </c>
    </row>
    <row r="34" spans="1:23" ht="64.5" x14ac:dyDescent="0.25">
      <c r="A34" s="5" t="s">
        <v>30</v>
      </c>
      <c r="B34" s="5" t="s">
        <v>77</v>
      </c>
      <c r="C34" s="12" t="s">
        <v>52</v>
      </c>
      <c r="D34" s="9">
        <v>408</v>
      </c>
      <c r="E34" s="9"/>
      <c r="F34" s="9"/>
      <c r="G34" s="9"/>
      <c r="H34" s="9"/>
      <c r="I34" s="9"/>
      <c r="J34" s="9"/>
      <c r="K34" s="9"/>
      <c r="L34" s="9"/>
      <c r="M34" s="9"/>
      <c r="N34" s="13">
        <f t="shared" si="0"/>
        <v>408</v>
      </c>
      <c r="O34" s="9"/>
      <c r="P34" s="9"/>
      <c r="Q34" s="9"/>
      <c r="R34" s="9"/>
      <c r="S34" s="9"/>
      <c r="T34" s="9"/>
      <c r="U34" s="9"/>
      <c r="V34" s="13">
        <f t="shared" si="1"/>
        <v>408</v>
      </c>
      <c r="W34" s="15" t="s">
        <v>53</v>
      </c>
    </row>
    <row r="35" spans="1:23" ht="30" x14ac:dyDescent="0.25">
      <c r="A35" s="5" t="s">
        <v>30</v>
      </c>
      <c r="B35" s="5" t="s">
        <v>78</v>
      </c>
      <c r="C35" s="12" t="s">
        <v>79</v>
      </c>
      <c r="D35" s="9"/>
      <c r="E35" s="9"/>
      <c r="F35" s="9"/>
      <c r="G35" s="9"/>
      <c r="H35" s="9"/>
      <c r="I35" s="9"/>
      <c r="J35" s="9"/>
      <c r="K35" s="9"/>
      <c r="L35" s="9"/>
      <c r="M35" s="9"/>
      <c r="N35" s="13">
        <f t="shared" si="0"/>
        <v>0</v>
      </c>
      <c r="O35" s="9"/>
      <c r="P35" s="9"/>
      <c r="Q35" s="9"/>
      <c r="R35" s="9"/>
      <c r="S35" s="9"/>
      <c r="T35" s="9">
        <v>5271</v>
      </c>
      <c r="U35" s="9"/>
      <c r="V35" s="13">
        <f t="shared" si="1"/>
        <v>5271</v>
      </c>
      <c r="W35" s="15" t="s">
        <v>65</v>
      </c>
    </row>
    <row r="36" spans="1:23" ht="45" x14ac:dyDescent="0.25">
      <c r="A36" s="5" t="s">
        <v>30</v>
      </c>
      <c r="B36" s="5" t="s">
        <v>80</v>
      </c>
      <c r="C36" s="12"/>
      <c r="D36" s="9">
        <v>6681</v>
      </c>
      <c r="E36" s="9"/>
      <c r="F36" s="9"/>
      <c r="G36" s="9"/>
      <c r="H36" s="9"/>
      <c r="I36" s="9"/>
      <c r="J36" s="9"/>
      <c r="K36" s="9"/>
      <c r="L36" s="9"/>
      <c r="M36" s="9"/>
      <c r="N36" s="13">
        <f t="shared" si="0"/>
        <v>6681</v>
      </c>
      <c r="O36" s="9"/>
      <c r="P36" s="9"/>
      <c r="Q36" s="9"/>
      <c r="R36" s="9"/>
      <c r="S36" s="9"/>
      <c r="T36" s="9"/>
      <c r="U36" s="9"/>
      <c r="V36" s="13">
        <f t="shared" si="1"/>
        <v>6681</v>
      </c>
      <c r="W36" s="15" t="s">
        <v>33</v>
      </c>
    </row>
    <row r="37" spans="1:23" ht="45" x14ac:dyDescent="0.25">
      <c r="A37" s="5" t="s">
        <v>30</v>
      </c>
      <c r="B37" s="5" t="s">
        <v>81</v>
      </c>
      <c r="C37" s="12"/>
      <c r="D37" s="9">
        <v>6959</v>
      </c>
      <c r="E37" s="9"/>
      <c r="F37" s="9"/>
      <c r="G37" s="9"/>
      <c r="H37" s="9"/>
      <c r="I37" s="9"/>
      <c r="J37" s="9"/>
      <c r="K37" s="9"/>
      <c r="L37" s="9"/>
      <c r="M37" s="9"/>
      <c r="N37" s="13">
        <f t="shared" si="0"/>
        <v>6959</v>
      </c>
      <c r="O37" s="9"/>
      <c r="P37" s="9"/>
      <c r="Q37" s="9"/>
      <c r="R37" s="9"/>
      <c r="S37" s="9"/>
      <c r="T37" s="9"/>
      <c r="U37" s="9"/>
      <c r="V37" s="13">
        <f t="shared" si="1"/>
        <v>6959</v>
      </c>
      <c r="W37" s="15" t="s">
        <v>33</v>
      </c>
    </row>
    <row r="38" spans="1:23" x14ac:dyDescent="0.25">
      <c r="A38" s="23" t="s">
        <v>30</v>
      </c>
      <c r="B38" s="23" t="s">
        <v>82</v>
      </c>
      <c r="C38" s="24"/>
      <c r="D38" s="14">
        <f t="shared" ref="D38:V38" si="2">SUM(D8:D37)</f>
        <v>432214</v>
      </c>
      <c r="E38" s="14">
        <f t="shared" si="2"/>
        <v>5700</v>
      </c>
      <c r="F38" s="14">
        <f t="shared" si="2"/>
        <v>39780</v>
      </c>
      <c r="G38" s="14">
        <f t="shared" si="2"/>
        <v>3500</v>
      </c>
      <c r="H38" s="14">
        <f t="shared" si="2"/>
        <v>19700</v>
      </c>
      <c r="I38" s="14">
        <f t="shared" si="2"/>
        <v>9920</v>
      </c>
      <c r="J38" s="14">
        <f t="shared" si="2"/>
        <v>12165</v>
      </c>
      <c r="K38" s="14">
        <f t="shared" si="2"/>
        <v>10653</v>
      </c>
      <c r="L38" s="14">
        <f t="shared" si="2"/>
        <v>8500</v>
      </c>
      <c r="M38" s="14">
        <f t="shared" si="2"/>
        <v>200</v>
      </c>
      <c r="N38" s="14">
        <f t="shared" si="2"/>
        <v>542332</v>
      </c>
      <c r="O38" s="14">
        <f t="shared" si="2"/>
        <v>20</v>
      </c>
      <c r="P38" s="14">
        <f t="shared" si="2"/>
        <v>41643</v>
      </c>
      <c r="Q38" s="14">
        <f t="shared" si="2"/>
        <v>22260</v>
      </c>
      <c r="R38" s="14">
        <f t="shared" si="2"/>
        <v>2732</v>
      </c>
      <c r="S38" s="14">
        <f t="shared" si="2"/>
        <v>4901</v>
      </c>
      <c r="T38" s="14">
        <f t="shared" si="2"/>
        <v>5271</v>
      </c>
      <c r="U38" s="14">
        <f t="shared" si="2"/>
        <v>2000</v>
      </c>
      <c r="V38" s="14">
        <f t="shared" si="2"/>
        <v>621159</v>
      </c>
    </row>
    <row r="39" spans="1:23" ht="45" x14ac:dyDescent="0.25">
      <c r="A39" s="5" t="s">
        <v>83</v>
      </c>
      <c r="B39" s="5" t="s">
        <v>31</v>
      </c>
      <c r="C39" s="12" t="s">
        <v>32</v>
      </c>
      <c r="D39" s="9">
        <v>56243</v>
      </c>
      <c r="E39" s="9">
        <v>1200</v>
      </c>
      <c r="F39" s="9">
        <v>3500</v>
      </c>
      <c r="G39" s="9">
        <v>50</v>
      </c>
      <c r="H39" s="9">
        <v>580</v>
      </c>
      <c r="I39" s="9"/>
      <c r="J39" s="9">
        <v>1400</v>
      </c>
      <c r="K39" s="9"/>
      <c r="L39" s="9"/>
      <c r="M39" s="9"/>
      <c r="N39" s="13">
        <f t="shared" ref="N39:N74" si="3">D39+E39+F39+G39+H39+I39+J39+K39+L39+M39</f>
        <v>62973</v>
      </c>
      <c r="O39" s="9"/>
      <c r="P39" s="9">
        <v>8485</v>
      </c>
      <c r="Q39" s="9">
        <v>3500</v>
      </c>
      <c r="R39" s="9"/>
      <c r="S39" s="9"/>
      <c r="T39" s="9"/>
      <c r="U39" s="9"/>
      <c r="V39" s="13">
        <f t="shared" ref="V39:V74" si="4">N39+O39+P39+Q39+R39+S39+T39+U39</f>
        <v>74958</v>
      </c>
      <c r="W39" s="15" t="s">
        <v>33</v>
      </c>
    </row>
    <row r="40" spans="1:23" ht="45" x14ac:dyDescent="0.25">
      <c r="A40" s="5" t="s">
        <v>83</v>
      </c>
      <c r="B40" s="5" t="s">
        <v>66</v>
      </c>
      <c r="C40" s="12" t="s">
        <v>67</v>
      </c>
      <c r="D40" s="9"/>
      <c r="E40" s="9">
        <v>150</v>
      </c>
      <c r="F40" s="9"/>
      <c r="G40" s="9"/>
      <c r="H40" s="9"/>
      <c r="I40" s="9"/>
      <c r="J40" s="9">
        <v>100</v>
      </c>
      <c r="K40" s="9"/>
      <c r="L40" s="9"/>
      <c r="M40" s="9"/>
      <c r="N40" s="13">
        <f t="shared" si="3"/>
        <v>250</v>
      </c>
      <c r="O40" s="9"/>
      <c r="P40" s="9">
        <v>100</v>
      </c>
      <c r="Q40" s="9">
        <v>120</v>
      </c>
      <c r="R40" s="9"/>
      <c r="S40" s="9"/>
      <c r="T40" s="9"/>
      <c r="U40" s="9"/>
      <c r="V40" s="13">
        <f t="shared" si="4"/>
        <v>470</v>
      </c>
      <c r="W40" s="15" t="s">
        <v>33</v>
      </c>
    </row>
    <row r="41" spans="1:23" ht="30" x14ac:dyDescent="0.25">
      <c r="A41" s="5" t="s">
        <v>83</v>
      </c>
      <c r="B41" s="5" t="s">
        <v>84</v>
      </c>
      <c r="C41" s="12" t="s">
        <v>64</v>
      </c>
      <c r="D41" s="9"/>
      <c r="E41" s="9">
        <v>150</v>
      </c>
      <c r="F41" s="9"/>
      <c r="G41" s="9"/>
      <c r="H41" s="9"/>
      <c r="I41" s="9"/>
      <c r="J41" s="9">
        <v>360</v>
      </c>
      <c r="K41" s="9"/>
      <c r="L41" s="9"/>
      <c r="M41" s="9"/>
      <c r="N41" s="13">
        <f t="shared" si="3"/>
        <v>510</v>
      </c>
      <c r="O41" s="9"/>
      <c r="P41" s="9">
        <v>60</v>
      </c>
      <c r="Q41" s="9">
        <v>130</v>
      </c>
      <c r="R41" s="9"/>
      <c r="S41" s="9"/>
      <c r="T41" s="9"/>
      <c r="U41" s="9"/>
      <c r="V41" s="13">
        <f t="shared" si="4"/>
        <v>700</v>
      </c>
      <c r="W41" s="15" t="s">
        <v>85</v>
      </c>
    </row>
    <row r="42" spans="1:23" ht="39" x14ac:dyDescent="0.25">
      <c r="A42" s="5" t="s">
        <v>83</v>
      </c>
      <c r="B42" s="5" t="s">
        <v>39</v>
      </c>
      <c r="C42" s="12" t="s">
        <v>35</v>
      </c>
      <c r="D42" s="9">
        <v>102508</v>
      </c>
      <c r="E42" s="9"/>
      <c r="F42" s="9"/>
      <c r="G42" s="9">
        <v>50</v>
      </c>
      <c r="H42" s="9">
        <v>100</v>
      </c>
      <c r="I42" s="9"/>
      <c r="J42" s="9">
        <v>2800</v>
      </c>
      <c r="K42" s="9"/>
      <c r="L42" s="9"/>
      <c r="M42" s="9"/>
      <c r="N42" s="13">
        <f t="shared" si="3"/>
        <v>105458</v>
      </c>
      <c r="O42" s="9"/>
      <c r="P42" s="9">
        <v>2150</v>
      </c>
      <c r="Q42" s="9">
        <v>3600</v>
      </c>
      <c r="R42" s="9"/>
      <c r="S42" s="9"/>
      <c r="T42" s="9"/>
      <c r="U42" s="9"/>
      <c r="V42" s="13">
        <f t="shared" si="4"/>
        <v>111208</v>
      </c>
      <c r="W42" s="15" t="s">
        <v>36</v>
      </c>
    </row>
    <row r="43" spans="1:23" ht="51.75" x14ac:dyDescent="0.25">
      <c r="A43" s="18" t="s">
        <v>83</v>
      </c>
      <c r="B43" s="18" t="s">
        <v>86</v>
      </c>
      <c r="C43" s="12" t="s">
        <v>35</v>
      </c>
      <c r="D43" s="9"/>
      <c r="E43" s="9"/>
      <c r="F43" s="9"/>
      <c r="G43" s="9"/>
      <c r="H43" s="9"/>
      <c r="I43" s="9"/>
      <c r="J43" s="9"/>
      <c r="K43" s="9"/>
      <c r="L43" s="9"/>
      <c r="M43" s="9"/>
      <c r="N43" s="13">
        <f t="shared" si="3"/>
        <v>0</v>
      </c>
      <c r="O43" s="9"/>
      <c r="P43" s="9"/>
      <c r="Q43" s="9">
        <v>1643</v>
      </c>
      <c r="R43" s="9"/>
      <c r="S43" s="9"/>
      <c r="T43" s="9"/>
      <c r="U43" s="9"/>
      <c r="V43" s="13">
        <f t="shared" si="4"/>
        <v>1643</v>
      </c>
      <c r="W43" s="15" t="s">
        <v>36</v>
      </c>
    </row>
    <row r="44" spans="1:23" ht="30" x14ac:dyDescent="0.25">
      <c r="A44" s="5" t="s">
        <v>83</v>
      </c>
      <c r="B44" s="5" t="s">
        <v>37</v>
      </c>
      <c r="C44" s="12" t="s">
        <v>35</v>
      </c>
      <c r="D44" s="9"/>
      <c r="E44" s="9"/>
      <c r="F44" s="9"/>
      <c r="G44" s="9"/>
      <c r="H44" s="9">
        <v>500</v>
      </c>
      <c r="I44" s="9"/>
      <c r="J44" s="9">
        <v>2800</v>
      </c>
      <c r="K44" s="9"/>
      <c r="L44" s="9"/>
      <c r="M44" s="9"/>
      <c r="N44" s="13">
        <f t="shared" si="3"/>
        <v>3300</v>
      </c>
      <c r="O44" s="9"/>
      <c r="P44" s="9">
        <v>1841</v>
      </c>
      <c r="Q44" s="9">
        <v>6200</v>
      </c>
      <c r="R44" s="9"/>
      <c r="S44" s="9"/>
      <c r="T44" s="9"/>
      <c r="U44" s="9"/>
      <c r="V44" s="13">
        <f t="shared" si="4"/>
        <v>11341</v>
      </c>
      <c r="W44" s="15" t="s">
        <v>38</v>
      </c>
    </row>
    <row r="45" spans="1:23" ht="30" x14ac:dyDescent="0.25">
      <c r="A45" s="5" t="s">
        <v>83</v>
      </c>
      <c r="B45" s="5" t="s">
        <v>87</v>
      </c>
      <c r="C45" s="12" t="s">
        <v>42</v>
      </c>
      <c r="D45" s="9"/>
      <c r="E45" s="9"/>
      <c r="F45" s="9">
        <v>850</v>
      </c>
      <c r="G45" s="9"/>
      <c r="H45" s="9">
        <v>350</v>
      </c>
      <c r="I45" s="9"/>
      <c r="J45" s="9"/>
      <c r="K45" s="9"/>
      <c r="L45" s="9"/>
      <c r="M45" s="9"/>
      <c r="N45" s="13">
        <f t="shared" si="3"/>
        <v>1200</v>
      </c>
      <c r="O45" s="9"/>
      <c r="P45" s="9"/>
      <c r="Q45" s="9"/>
      <c r="R45" s="9"/>
      <c r="S45" s="9"/>
      <c r="T45" s="9"/>
      <c r="U45" s="9"/>
      <c r="V45" s="13">
        <f t="shared" si="4"/>
        <v>1200</v>
      </c>
      <c r="W45" s="15" t="s">
        <v>43</v>
      </c>
    </row>
    <row r="46" spans="1:23" ht="45" x14ac:dyDescent="0.25">
      <c r="A46" s="5" t="s">
        <v>83</v>
      </c>
      <c r="B46" s="5" t="s">
        <v>50</v>
      </c>
      <c r="C46" s="12" t="s">
        <v>48</v>
      </c>
      <c r="D46" s="9">
        <v>28799</v>
      </c>
      <c r="E46" s="9">
        <v>200</v>
      </c>
      <c r="F46" s="9">
        <v>9400</v>
      </c>
      <c r="G46" s="9">
        <v>140</v>
      </c>
      <c r="H46" s="9">
        <v>1100</v>
      </c>
      <c r="I46" s="9"/>
      <c r="J46" s="9">
        <v>400</v>
      </c>
      <c r="K46" s="9"/>
      <c r="L46" s="9"/>
      <c r="M46" s="9"/>
      <c r="N46" s="13">
        <f t="shared" si="3"/>
        <v>40039</v>
      </c>
      <c r="O46" s="9">
        <v>70</v>
      </c>
      <c r="P46" s="9">
        <v>5090</v>
      </c>
      <c r="Q46" s="9">
        <v>2290</v>
      </c>
      <c r="R46" s="9"/>
      <c r="S46" s="9"/>
      <c r="T46" s="9"/>
      <c r="U46" s="9"/>
      <c r="V46" s="13">
        <f t="shared" si="4"/>
        <v>47489</v>
      </c>
      <c r="W46" s="15" t="s">
        <v>49</v>
      </c>
    </row>
    <row r="47" spans="1:23" ht="45" x14ac:dyDescent="0.25">
      <c r="A47" s="5" t="s">
        <v>83</v>
      </c>
      <c r="B47" s="5" t="s">
        <v>88</v>
      </c>
      <c r="C47" s="19" t="s">
        <v>48</v>
      </c>
      <c r="D47" s="9"/>
      <c r="E47" s="9"/>
      <c r="F47" s="9"/>
      <c r="G47" s="9"/>
      <c r="H47" s="9"/>
      <c r="I47" s="9"/>
      <c r="J47" s="9"/>
      <c r="K47" s="9"/>
      <c r="L47" s="9"/>
      <c r="M47" s="9"/>
      <c r="N47" s="13">
        <f t="shared" si="3"/>
        <v>0</v>
      </c>
      <c r="O47" s="9"/>
      <c r="P47" s="9"/>
      <c r="Q47" s="9"/>
      <c r="R47" s="9"/>
      <c r="S47" s="9"/>
      <c r="T47" s="9"/>
      <c r="U47" s="9"/>
      <c r="V47" s="13">
        <f t="shared" si="4"/>
        <v>0</v>
      </c>
      <c r="W47" s="15" t="s">
        <v>49</v>
      </c>
    </row>
    <row r="48" spans="1:23" ht="45" x14ac:dyDescent="0.25">
      <c r="A48" s="18" t="s">
        <v>83</v>
      </c>
      <c r="B48" s="18" t="s">
        <v>89</v>
      </c>
      <c r="C48" s="19" t="s">
        <v>48</v>
      </c>
      <c r="D48" s="9"/>
      <c r="E48" s="9"/>
      <c r="F48" s="9"/>
      <c r="G48" s="9"/>
      <c r="H48" s="9"/>
      <c r="I48" s="9"/>
      <c r="J48" s="9"/>
      <c r="K48" s="9"/>
      <c r="L48" s="9"/>
      <c r="M48" s="9"/>
      <c r="N48" s="13">
        <f t="shared" si="3"/>
        <v>0</v>
      </c>
      <c r="O48" s="9"/>
      <c r="P48" s="9">
        <v>1700</v>
      </c>
      <c r="Q48" s="9"/>
      <c r="R48" s="9"/>
      <c r="S48" s="9"/>
      <c r="T48" s="9"/>
      <c r="U48" s="9"/>
      <c r="V48" s="13">
        <f t="shared" si="4"/>
        <v>1700</v>
      </c>
      <c r="W48" s="15" t="s">
        <v>49</v>
      </c>
    </row>
    <row r="49" spans="1:23" ht="45" x14ac:dyDescent="0.25">
      <c r="A49" s="5" t="s">
        <v>83</v>
      </c>
      <c r="B49" s="5" t="s">
        <v>90</v>
      </c>
      <c r="C49" s="19" t="s">
        <v>48</v>
      </c>
      <c r="D49" s="9">
        <v>5733</v>
      </c>
      <c r="E49" s="9"/>
      <c r="F49" s="9"/>
      <c r="G49" s="9"/>
      <c r="H49" s="9"/>
      <c r="I49" s="9"/>
      <c r="J49" s="9"/>
      <c r="K49" s="9"/>
      <c r="L49" s="9"/>
      <c r="M49" s="9"/>
      <c r="N49" s="13">
        <f t="shared" si="3"/>
        <v>5733</v>
      </c>
      <c r="O49" s="9"/>
      <c r="P49" s="9"/>
      <c r="Q49" s="9"/>
      <c r="R49" s="9"/>
      <c r="S49" s="9"/>
      <c r="T49" s="9"/>
      <c r="U49" s="9"/>
      <c r="V49" s="13">
        <f t="shared" si="4"/>
        <v>5733</v>
      </c>
      <c r="W49" s="15" t="s">
        <v>49</v>
      </c>
    </row>
    <row r="50" spans="1:23" ht="45" x14ac:dyDescent="0.25">
      <c r="A50" s="5" t="s">
        <v>83</v>
      </c>
      <c r="B50" s="5" t="s">
        <v>91</v>
      </c>
      <c r="C50" s="12" t="s">
        <v>48</v>
      </c>
      <c r="D50" s="9">
        <v>10498</v>
      </c>
      <c r="E50" s="9">
        <v>150</v>
      </c>
      <c r="F50" s="9">
        <v>1300</v>
      </c>
      <c r="G50" s="9">
        <v>30</v>
      </c>
      <c r="H50" s="9">
        <v>450</v>
      </c>
      <c r="I50" s="9"/>
      <c r="J50" s="9">
        <v>40</v>
      </c>
      <c r="K50" s="9"/>
      <c r="L50" s="9"/>
      <c r="M50" s="9"/>
      <c r="N50" s="13">
        <f t="shared" si="3"/>
        <v>12468</v>
      </c>
      <c r="O50" s="9"/>
      <c r="P50" s="9">
        <v>410</v>
      </c>
      <c r="Q50" s="9">
        <v>730</v>
      </c>
      <c r="R50" s="9">
        <v>1770</v>
      </c>
      <c r="S50" s="9"/>
      <c r="T50" s="9"/>
      <c r="U50" s="9"/>
      <c r="V50" s="13">
        <f t="shared" si="4"/>
        <v>15378</v>
      </c>
      <c r="W50" s="15" t="s">
        <v>49</v>
      </c>
    </row>
    <row r="51" spans="1:23" ht="45" x14ac:dyDescent="0.25">
      <c r="A51" s="5" t="s">
        <v>83</v>
      </c>
      <c r="B51" s="5" t="s">
        <v>92</v>
      </c>
      <c r="C51" s="12" t="s">
        <v>48</v>
      </c>
      <c r="D51" s="9">
        <v>6150</v>
      </c>
      <c r="E51" s="9">
        <v>130</v>
      </c>
      <c r="F51" s="9"/>
      <c r="G51" s="9">
        <v>40</v>
      </c>
      <c r="H51" s="9">
        <v>250</v>
      </c>
      <c r="I51" s="9"/>
      <c r="J51" s="9">
        <v>30</v>
      </c>
      <c r="K51" s="9"/>
      <c r="L51" s="9"/>
      <c r="M51" s="9"/>
      <c r="N51" s="13">
        <f t="shared" si="3"/>
        <v>6600</v>
      </c>
      <c r="O51" s="9"/>
      <c r="P51" s="9">
        <v>200</v>
      </c>
      <c r="Q51" s="9">
        <v>650</v>
      </c>
      <c r="R51" s="9">
        <v>878</v>
      </c>
      <c r="S51" s="9"/>
      <c r="T51" s="9"/>
      <c r="U51" s="9"/>
      <c r="V51" s="13">
        <f t="shared" si="4"/>
        <v>8328</v>
      </c>
      <c r="W51" s="15" t="s">
        <v>49</v>
      </c>
    </row>
    <row r="52" spans="1:23" ht="45" x14ac:dyDescent="0.25">
      <c r="A52" s="5" t="s">
        <v>83</v>
      </c>
      <c r="B52" s="5" t="s">
        <v>56</v>
      </c>
      <c r="C52" s="12" t="s">
        <v>57</v>
      </c>
      <c r="D52" s="9">
        <v>33355</v>
      </c>
      <c r="E52" s="9">
        <v>750</v>
      </c>
      <c r="F52" s="9">
        <v>39000</v>
      </c>
      <c r="G52" s="9">
        <v>3600</v>
      </c>
      <c r="H52" s="9">
        <v>6700</v>
      </c>
      <c r="I52" s="9"/>
      <c r="J52" s="9">
        <v>950</v>
      </c>
      <c r="K52" s="9">
        <v>4345</v>
      </c>
      <c r="L52" s="9"/>
      <c r="M52" s="9"/>
      <c r="N52" s="13">
        <f t="shared" si="3"/>
        <v>88700</v>
      </c>
      <c r="O52" s="9">
        <v>100</v>
      </c>
      <c r="P52" s="9">
        <v>5410</v>
      </c>
      <c r="Q52" s="9">
        <v>8850</v>
      </c>
      <c r="R52" s="9"/>
      <c r="S52" s="9"/>
      <c r="T52" s="9"/>
      <c r="U52" s="9"/>
      <c r="V52" s="13">
        <f t="shared" si="4"/>
        <v>103060</v>
      </c>
      <c r="W52" s="15" t="s">
        <v>53</v>
      </c>
    </row>
    <row r="53" spans="1:23" ht="38.25" customHeight="1" x14ac:dyDescent="0.25">
      <c r="A53" s="5" t="s">
        <v>83</v>
      </c>
      <c r="B53" s="5" t="s">
        <v>93</v>
      </c>
      <c r="C53" s="12" t="s">
        <v>57</v>
      </c>
      <c r="D53" s="9">
        <v>6482</v>
      </c>
      <c r="E53" s="9"/>
      <c r="F53" s="9"/>
      <c r="G53" s="9"/>
      <c r="H53" s="9"/>
      <c r="I53" s="9"/>
      <c r="J53" s="9"/>
      <c r="K53" s="9"/>
      <c r="L53" s="9"/>
      <c r="M53" s="9"/>
      <c r="N53" s="13">
        <f t="shared" si="3"/>
        <v>6482</v>
      </c>
      <c r="O53" s="9"/>
      <c r="P53" s="9"/>
      <c r="Q53" s="9"/>
      <c r="R53" s="9"/>
      <c r="S53" s="9"/>
      <c r="T53" s="9"/>
      <c r="U53" s="9"/>
      <c r="V53" s="13">
        <f t="shared" si="4"/>
        <v>6482</v>
      </c>
      <c r="W53" s="15" t="s">
        <v>53</v>
      </c>
    </row>
    <row r="54" spans="1:23" ht="77.25" x14ac:dyDescent="0.25">
      <c r="A54" s="5" t="s">
        <v>83</v>
      </c>
      <c r="B54" s="5" t="s">
        <v>94</v>
      </c>
      <c r="C54" s="12" t="s">
        <v>57</v>
      </c>
      <c r="D54" s="9">
        <v>134</v>
      </c>
      <c r="E54" s="9"/>
      <c r="F54" s="9"/>
      <c r="G54" s="9"/>
      <c r="H54" s="9"/>
      <c r="I54" s="9"/>
      <c r="J54" s="9"/>
      <c r="K54" s="9"/>
      <c r="L54" s="9"/>
      <c r="M54" s="9"/>
      <c r="N54" s="13">
        <f t="shared" si="3"/>
        <v>134</v>
      </c>
      <c r="O54" s="9"/>
      <c r="P54" s="9"/>
      <c r="Q54" s="9"/>
      <c r="R54" s="9"/>
      <c r="S54" s="9"/>
      <c r="T54" s="9"/>
      <c r="U54" s="9"/>
      <c r="V54" s="13">
        <f t="shared" si="4"/>
        <v>134</v>
      </c>
      <c r="W54" s="15" t="s">
        <v>53</v>
      </c>
    </row>
    <row r="55" spans="1:23" ht="45" x14ac:dyDescent="0.25">
      <c r="A55" s="5" t="s">
        <v>83</v>
      </c>
      <c r="B55" s="5" t="s">
        <v>60</v>
      </c>
      <c r="C55" s="12" t="s">
        <v>57</v>
      </c>
      <c r="D55" s="9"/>
      <c r="E55" s="9"/>
      <c r="F55" s="9"/>
      <c r="G55" s="9"/>
      <c r="H55" s="9"/>
      <c r="I55" s="9"/>
      <c r="J55" s="9"/>
      <c r="K55" s="9">
        <v>2200</v>
      </c>
      <c r="L55" s="9"/>
      <c r="M55" s="9"/>
      <c r="N55" s="13">
        <f t="shared" si="3"/>
        <v>2200</v>
      </c>
      <c r="O55" s="9"/>
      <c r="P55" s="9"/>
      <c r="Q55" s="9"/>
      <c r="R55" s="9"/>
      <c r="S55" s="9"/>
      <c r="T55" s="9"/>
      <c r="U55" s="9"/>
      <c r="V55" s="13">
        <f t="shared" si="4"/>
        <v>2200</v>
      </c>
      <c r="W55" s="15" t="s">
        <v>53</v>
      </c>
    </row>
    <row r="56" spans="1:23" ht="45" x14ac:dyDescent="0.25">
      <c r="A56" s="18" t="s">
        <v>83</v>
      </c>
      <c r="B56" s="18" t="s">
        <v>95</v>
      </c>
      <c r="C56" s="19" t="s">
        <v>57</v>
      </c>
      <c r="D56" s="9"/>
      <c r="E56" s="9"/>
      <c r="F56" s="9"/>
      <c r="G56" s="9"/>
      <c r="H56" s="9"/>
      <c r="I56" s="9"/>
      <c r="J56" s="9"/>
      <c r="K56" s="9"/>
      <c r="L56" s="9"/>
      <c r="M56" s="9"/>
      <c r="N56" s="13">
        <f t="shared" si="3"/>
        <v>0</v>
      </c>
      <c r="O56" s="9"/>
      <c r="P56" s="9">
        <v>1700</v>
      </c>
      <c r="Q56" s="9"/>
      <c r="R56" s="9"/>
      <c r="S56" s="9"/>
      <c r="T56" s="9"/>
      <c r="U56" s="9"/>
      <c r="V56" s="13">
        <f t="shared" si="4"/>
        <v>1700</v>
      </c>
      <c r="W56" s="15" t="s">
        <v>53</v>
      </c>
    </row>
    <row r="57" spans="1:23" ht="45" x14ac:dyDescent="0.25">
      <c r="A57" s="5" t="s">
        <v>83</v>
      </c>
      <c r="B57" s="5" t="s">
        <v>96</v>
      </c>
      <c r="C57" s="12" t="s">
        <v>52</v>
      </c>
      <c r="D57" s="9">
        <v>19299</v>
      </c>
      <c r="E57" s="9">
        <v>540</v>
      </c>
      <c r="F57" s="9">
        <v>4000</v>
      </c>
      <c r="G57" s="9">
        <v>520</v>
      </c>
      <c r="H57" s="9">
        <v>3000</v>
      </c>
      <c r="I57" s="9"/>
      <c r="J57" s="9">
        <v>50</v>
      </c>
      <c r="K57" s="9">
        <v>4736</v>
      </c>
      <c r="L57" s="9"/>
      <c r="M57" s="9"/>
      <c r="N57" s="13">
        <f t="shared" si="3"/>
        <v>32145</v>
      </c>
      <c r="O57" s="9">
        <v>50</v>
      </c>
      <c r="P57" s="9">
        <v>1470</v>
      </c>
      <c r="Q57" s="9">
        <v>1250</v>
      </c>
      <c r="R57" s="9"/>
      <c r="S57" s="9"/>
      <c r="T57" s="9"/>
      <c r="U57" s="9"/>
      <c r="V57" s="13">
        <f t="shared" si="4"/>
        <v>34915</v>
      </c>
      <c r="W57" s="15" t="s">
        <v>53</v>
      </c>
    </row>
    <row r="58" spans="1:23" ht="45" x14ac:dyDescent="0.25">
      <c r="A58" s="5" t="s">
        <v>83</v>
      </c>
      <c r="B58" s="5" t="s">
        <v>54</v>
      </c>
      <c r="C58" s="12" t="s">
        <v>52</v>
      </c>
      <c r="D58" s="9">
        <v>18813</v>
      </c>
      <c r="E58" s="9"/>
      <c r="F58" s="9"/>
      <c r="G58" s="9"/>
      <c r="H58" s="9"/>
      <c r="I58" s="9"/>
      <c r="J58" s="9"/>
      <c r="K58" s="9"/>
      <c r="L58" s="9"/>
      <c r="M58" s="9"/>
      <c r="N58" s="13">
        <f t="shared" si="3"/>
        <v>18813</v>
      </c>
      <c r="O58" s="9"/>
      <c r="P58" s="9"/>
      <c r="Q58" s="9"/>
      <c r="R58" s="9"/>
      <c r="S58" s="9"/>
      <c r="T58" s="9"/>
      <c r="U58" s="9"/>
      <c r="V58" s="13">
        <f t="shared" si="4"/>
        <v>18813</v>
      </c>
      <c r="W58" s="15" t="s">
        <v>53</v>
      </c>
    </row>
    <row r="59" spans="1:23" ht="64.5" x14ac:dyDescent="0.25">
      <c r="A59" s="5" t="s">
        <v>83</v>
      </c>
      <c r="B59" s="5" t="s">
        <v>55</v>
      </c>
      <c r="C59" s="12" t="s">
        <v>52</v>
      </c>
      <c r="D59" s="9">
        <v>134</v>
      </c>
      <c r="E59" s="9"/>
      <c r="F59" s="9"/>
      <c r="G59" s="9"/>
      <c r="H59" s="9"/>
      <c r="I59" s="9"/>
      <c r="J59" s="9"/>
      <c r="K59" s="9"/>
      <c r="L59" s="9"/>
      <c r="M59" s="9"/>
      <c r="N59" s="13">
        <f t="shared" si="3"/>
        <v>134</v>
      </c>
      <c r="O59" s="9"/>
      <c r="P59" s="9"/>
      <c r="Q59" s="9"/>
      <c r="R59" s="9"/>
      <c r="S59" s="9"/>
      <c r="T59" s="9"/>
      <c r="U59" s="9"/>
      <c r="V59" s="13">
        <f t="shared" si="4"/>
        <v>134</v>
      </c>
      <c r="W59" s="15" t="s">
        <v>53</v>
      </c>
    </row>
    <row r="60" spans="1:23" ht="30" x14ac:dyDescent="0.25">
      <c r="A60" s="5" t="s">
        <v>83</v>
      </c>
      <c r="B60" s="5" t="s">
        <v>97</v>
      </c>
      <c r="C60" s="12" t="s">
        <v>98</v>
      </c>
      <c r="D60" s="9">
        <v>127704</v>
      </c>
      <c r="E60" s="9">
        <v>780</v>
      </c>
      <c r="F60" s="9">
        <v>8200</v>
      </c>
      <c r="G60" s="9">
        <v>2500</v>
      </c>
      <c r="H60" s="9">
        <v>8000</v>
      </c>
      <c r="I60" s="9"/>
      <c r="J60" s="9">
        <v>500</v>
      </c>
      <c r="K60" s="9">
        <v>33000</v>
      </c>
      <c r="L60" s="9"/>
      <c r="M60" s="9"/>
      <c r="N60" s="13">
        <f t="shared" si="3"/>
        <v>180684</v>
      </c>
      <c r="O60" s="9">
        <v>150</v>
      </c>
      <c r="P60" s="9">
        <v>3760</v>
      </c>
      <c r="Q60" s="16">
        <v>14890</v>
      </c>
      <c r="R60" s="9"/>
      <c r="S60" s="9"/>
      <c r="T60" s="9"/>
      <c r="U60" s="9"/>
      <c r="V60" s="13">
        <f t="shared" si="4"/>
        <v>199484</v>
      </c>
      <c r="W60" s="15" t="s">
        <v>65</v>
      </c>
    </row>
    <row r="61" spans="1:23" ht="64.5" x14ac:dyDescent="0.25">
      <c r="A61" s="5" t="s">
        <v>83</v>
      </c>
      <c r="B61" s="5" t="s">
        <v>99</v>
      </c>
      <c r="C61" s="12" t="s">
        <v>98</v>
      </c>
      <c r="D61" s="9">
        <v>8849</v>
      </c>
      <c r="E61" s="9"/>
      <c r="F61" s="9"/>
      <c r="G61" s="9"/>
      <c r="H61" s="9"/>
      <c r="I61" s="9"/>
      <c r="J61" s="9"/>
      <c r="K61" s="9"/>
      <c r="L61" s="9"/>
      <c r="M61" s="9"/>
      <c r="N61" s="13">
        <f t="shared" si="3"/>
        <v>8849</v>
      </c>
      <c r="O61" s="9"/>
      <c r="P61" s="9"/>
      <c r="Q61" s="16"/>
      <c r="R61" s="9"/>
      <c r="S61" s="9"/>
      <c r="T61" s="9"/>
      <c r="U61" s="9"/>
      <c r="V61" s="13">
        <f t="shared" si="4"/>
        <v>8849</v>
      </c>
      <c r="W61" s="15" t="s">
        <v>65</v>
      </c>
    </row>
    <row r="62" spans="1:23" ht="51.75" x14ac:dyDescent="0.25">
      <c r="A62" s="5" t="s">
        <v>83</v>
      </c>
      <c r="B62" s="5" t="s">
        <v>100</v>
      </c>
      <c r="C62" s="12" t="s">
        <v>98</v>
      </c>
      <c r="D62" s="9">
        <v>2456</v>
      </c>
      <c r="E62" s="9"/>
      <c r="F62" s="9"/>
      <c r="G62" s="9"/>
      <c r="H62" s="9"/>
      <c r="I62" s="9"/>
      <c r="J62" s="9"/>
      <c r="K62" s="9"/>
      <c r="L62" s="9"/>
      <c r="M62" s="9"/>
      <c r="N62" s="13">
        <f t="shared" si="3"/>
        <v>2456</v>
      </c>
      <c r="O62" s="9"/>
      <c r="P62" s="9"/>
      <c r="Q62" s="16"/>
      <c r="R62" s="9"/>
      <c r="S62" s="9"/>
      <c r="T62" s="9"/>
      <c r="U62" s="9"/>
      <c r="V62" s="13">
        <f t="shared" si="4"/>
        <v>2456</v>
      </c>
      <c r="W62" s="15" t="s">
        <v>65</v>
      </c>
    </row>
    <row r="63" spans="1:23" ht="30" x14ac:dyDescent="0.25">
      <c r="A63" s="5" t="s">
        <v>83</v>
      </c>
      <c r="B63" s="5" t="s">
        <v>101</v>
      </c>
      <c r="C63" s="12" t="s">
        <v>98</v>
      </c>
      <c r="D63" s="9"/>
      <c r="E63" s="9"/>
      <c r="F63" s="9"/>
      <c r="G63" s="9"/>
      <c r="H63" s="9"/>
      <c r="I63" s="9"/>
      <c r="J63" s="9"/>
      <c r="K63" s="9"/>
      <c r="L63" s="9"/>
      <c r="M63" s="9"/>
      <c r="N63" s="13">
        <f t="shared" si="3"/>
        <v>0</v>
      </c>
      <c r="O63" s="9"/>
      <c r="P63" s="9">
        <v>1200</v>
      </c>
      <c r="Q63" s="9"/>
      <c r="R63" s="9"/>
      <c r="S63" s="9"/>
      <c r="T63" s="9"/>
      <c r="U63" s="9"/>
      <c r="V63" s="13">
        <f t="shared" si="4"/>
        <v>1200</v>
      </c>
      <c r="W63" s="15" t="s">
        <v>65</v>
      </c>
    </row>
    <row r="64" spans="1:23" ht="45" x14ac:dyDescent="0.25">
      <c r="A64" s="5" t="s">
        <v>83</v>
      </c>
      <c r="B64" s="5" t="s">
        <v>44</v>
      </c>
      <c r="C64" s="12" t="s">
        <v>45</v>
      </c>
      <c r="D64" s="9">
        <v>6522</v>
      </c>
      <c r="E64" s="9"/>
      <c r="F64" s="9"/>
      <c r="G64" s="9"/>
      <c r="H64" s="9"/>
      <c r="I64" s="9"/>
      <c r="J64" s="9"/>
      <c r="K64" s="9"/>
      <c r="L64" s="9"/>
      <c r="M64" s="9"/>
      <c r="N64" s="13">
        <f t="shared" si="3"/>
        <v>6522</v>
      </c>
      <c r="O64" s="9"/>
      <c r="P64" s="9"/>
      <c r="Q64" s="9">
        <v>1500</v>
      </c>
      <c r="R64" s="9"/>
      <c r="S64" s="9"/>
      <c r="T64" s="9"/>
      <c r="U64" s="9"/>
      <c r="V64" s="13">
        <f t="shared" si="4"/>
        <v>8022</v>
      </c>
      <c r="W64" s="15" t="s">
        <v>46</v>
      </c>
    </row>
    <row r="65" spans="1:23" ht="45" x14ac:dyDescent="0.25">
      <c r="A65" s="18" t="s">
        <v>83</v>
      </c>
      <c r="B65" s="18" t="s">
        <v>102</v>
      </c>
      <c r="C65" s="19" t="s">
        <v>45</v>
      </c>
      <c r="D65" s="9"/>
      <c r="E65" s="9"/>
      <c r="F65" s="9"/>
      <c r="G65" s="9"/>
      <c r="H65" s="9"/>
      <c r="I65" s="9"/>
      <c r="J65" s="9"/>
      <c r="K65" s="9"/>
      <c r="L65" s="9"/>
      <c r="M65" s="9"/>
      <c r="N65" s="13">
        <f t="shared" si="3"/>
        <v>0</v>
      </c>
      <c r="O65" s="9"/>
      <c r="P65" s="9">
        <v>200</v>
      </c>
      <c r="Q65" s="9"/>
      <c r="R65" s="9"/>
      <c r="S65" s="9"/>
      <c r="T65" s="9"/>
      <c r="U65" s="9"/>
      <c r="V65" s="13">
        <f t="shared" si="4"/>
        <v>200</v>
      </c>
      <c r="W65" s="15" t="s">
        <v>46</v>
      </c>
    </row>
    <row r="66" spans="1:23" ht="45" x14ac:dyDescent="0.25">
      <c r="A66" s="5" t="s">
        <v>83</v>
      </c>
      <c r="B66" s="5" t="s">
        <v>68</v>
      </c>
      <c r="C66" s="12" t="s">
        <v>62</v>
      </c>
      <c r="D66" s="9"/>
      <c r="E66" s="9"/>
      <c r="F66" s="9"/>
      <c r="G66" s="9"/>
      <c r="H66" s="9"/>
      <c r="I66" s="9"/>
      <c r="J66" s="9"/>
      <c r="K66" s="9"/>
      <c r="L66" s="9">
        <v>11000</v>
      </c>
      <c r="M66" s="9"/>
      <c r="N66" s="13">
        <f t="shared" si="3"/>
        <v>11000</v>
      </c>
      <c r="O66" s="9"/>
      <c r="P66" s="9"/>
      <c r="Q66" s="9"/>
      <c r="R66" s="9"/>
      <c r="S66" s="9"/>
      <c r="T66" s="9"/>
      <c r="U66" s="9"/>
      <c r="V66" s="13">
        <f t="shared" si="4"/>
        <v>11000</v>
      </c>
      <c r="W66" s="15" t="s">
        <v>53</v>
      </c>
    </row>
    <row r="67" spans="1:23" ht="45" x14ac:dyDescent="0.25">
      <c r="A67" s="5" t="s">
        <v>83</v>
      </c>
      <c r="B67" s="5" t="s">
        <v>71</v>
      </c>
      <c r="C67" s="12" t="s">
        <v>57</v>
      </c>
      <c r="D67" s="9">
        <v>70561</v>
      </c>
      <c r="E67" s="9"/>
      <c r="F67" s="9"/>
      <c r="G67" s="9"/>
      <c r="H67" s="9"/>
      <c r="I67" s="9"/>
      <c r="J67" s="9"/>
      <c r="K67" s="9"/>
      <c r="L67" s="9"/>
      <c r="M67" s="9"/>
      <c r="N67" s="13">
        <f t="shared" si="3"/>
        <v>70561</v>
      </c>
      <c r="O67" s="9"/>
      <c r="P67" s="9"/>
      <c r="Q67" s="9"/>
      <c r="R67" s="9"/>
      <c r="S67" s="9"/>
      <c r="T67" s="9"/>
      <c r="U67" s="9"/>
      <c r="V67" s="13">
        <f t="shared" si="4"/>
        <v>70561</v>
      </c>
      <c r="W67" s="15" t="s">
        <v>53</v>
      </c>
    </row>
    <row r="68" spans="1:23" ht="51.75" x14ac:dyDescent="0.25">
      <c r="A68" s="5" t="s">
        <v>83</v>
      </c>
      <c r="B68" s="5" t="s">
        <v>72</v>
      </c>
      <c r="C68" s="12" t="s">
        <v>57</v>
      </c>
      <c r="D68" s="9">
        <v>3166</v>
      </c>
      <c r="E68" s="9"/>
      <c r="F68" s="9"/>
      <c r="G68" s="9"/>
      <c r="H68" s="9"/>
      <c r="I68" s="9"/>
      <c r="J68" s="9"/>
      <c r="K68" s="9"/>
      <c r="L68" s="9"/>
      <c r="M68" s="9"/>
      <c r="N68" s="13">
        <f t="shared" si="3"/>
        <v>3166</v>
      </c>
      <c r="O68" s="9"/>
      <c r="P68" s="9"/>
      <c r="Q68" s="9"/>
      <c r="R68" s="9"/>
      <c r="S68" s="9"/>
      <c r="T68" s="9"/>
      <c r="U68" s="9"/>
      <c r="V68" s="13">
        <f t="shared" si="4"/>
        <v>3166</v>
      </c>
      <c r="W68" s="15" t="s">
        <v>53</v>
      </c>
    </row>
    <row r="69" spans="1:23" ht="45" x14ac:dyDescent="0.25">
      <c r="A69" s="5" t="s">
        <v>83</v>
      </c>
      <c r="B69" s="5" t="s">
        <v>73</v>
      </c>
      <c r="C69" s="12" t="s">
        <v>74</v>
      </c>
      <c r="D69" s="9">
        <v>6075</v>
      </c>
      <c r="E69" s="9"/>
      <c r="F69" s="9"/>
      <c r="G69" s="9"/>
      <c r="H69" s="9"/>
      <c r="I69" s="9"/>
      <c r="J69" s="9"/>
      <c r="K69" s="9"/>
      <c r="L69" s="9"/>
      <c r="M69" s="9"/>
      <c r="N69" s="13">
        <f t="shared" si="3"/>
        <v>6075</v>
      </c>
      <c r="O69" s="9"/>
      <c r="P69" s="9"/>
      <c r="Q69" s="9"/>
      <c r="R69" s="9"/>
      <c r="S69" s="9"/>
      <c r="T69" s="9"/>
      <c r="U69" s="9"/>
      <c r="V69" s="13">
        <f t="shared" si="4"/>
        <v>6075</v>
      </c>
      <c r="W69" s="15" t="s">
        <v>53</v>
      </c>
    </row>
    <row r="70" spans="1:23" ht="45" x14ac:dyDescent="0.25">
      <c r="A70" s="5" t="s">
        <v>83</v>
      </c>
      <c r="B70" s="5" t="s">
        <v>75</v>
      </c>
      <c r="C70" s="12" t="s">
        <v>74</v>
      </c>
      <c r="D70" s="9">
        <v>268</v>
      </c>
      <c r="E70" s="9"/>
      <c r="F70" s="9"/>
      <c r="G70" s="9"/>
      <c r="H70" s="9"/>
      <c r="I70" s="9"/>
      <c r="J70" s="9"/>
      <c r="K70" s="9"/>
      <c r="L70" s="9"/>
      <c r="M70" s="9"/>
      <c r="N70" s="13">
        <f t="shared" si="3"/>
        <v>268</v>
      </c>
      <c r="O70" s="9"/>
      <c r="P70" s="9"/>
      <c r="Q70" s="9"/>
      <c r="R70" s="9"/>
      <c r="S70" s="9"/>
      <c r="T70" s="9"/>
      <c r="U70" s="9"/>
      <c r="V70" s="13">
        <f t="shared" si="4"/>
        <v>268</v>
      </c>
      <c r="W70" s="15" t="s">
        <v>53</v>
      </c>
    </row>
    <row r="71" spans="1:23" ht="45" x14ac:dyDescent="0.25">
      <c r="A71" s="5" t="s">
        <v>83</v>
      </c>
      <c r="B71" s="5" t="s">
        <v>76</v>
      </c>
      <c r="C71" s="12" t="s">
        <v>52</v>
      </c>
      <c r="D71" s="9">
        <v>9853</v>
      </c>
      <c r="E71" s="9"/>
      <c r="F71" s="9"/>
      <c r="G71" s="9"/>
      <c r="H71" s="9"/>
      <c r="I71" s="9"/>
      <c r="J71" s="9"/>
      <c r="K71" s="9"/>
      <c r="L71" s="9"/>
      <c r="M71" s="9"/>
      <c r="N71" s="13">
        <f t="shared" si="3"/>
        <v>9853</v>
      </c>
      <c r="O71" s="9"/>
      <c r="P71" s="9"/>
      <c r="Q71" s="9"/>
      <c r="R71" s="9"/>
      <c r="S71" s="9"/>
      <c r="T71" s="9"/>
      <c r="U71" s="9"/>
      <c r="V71" s="13">
        <f t="shared" si="4"/>
        <v>9853</v>
      </c>
      <c r="W71" s="15" t="s">
        <v>53</v>
      </c>
    </row>
    <row r="72" spans="1:23" ht="30" x14ac:dyDescent="0.25">
      <c r="A72" s="5" t="s">
        <v>83</v>
      </c>
      <c r="B72" s="5" t="s">
        <v>78</v>
      </c>
      <c r="C72" s="12" t="s">
        <v>79</v>
      </c>
      <c r="D72" s="9"/>
      <c r="E72" s="9"/>
      <c r="F72" s="9"/>
      <c r="G72" s="9"/>
      <c r="H72" s="9"/>
      <c r="I72" s="9"/>
      <c r="J72" s="9"/>
      <c r="K72" s="9"/>
      <c r="L72" s="9"/>
      <c r="M72" s="9"/>
      <c r="N72" s="13">
        <f t="shared" si="3"/>
        <v>0</v>
      </c>
      <c r="O72" s="9"/>
      <c r="P72" s="9"/>
      <c r="Q72" s="9"/>
      <c r="R72" s="9"/>
      <c r="S72" s="9"/>
      <c r="T72" s="9">
        <v>4941</v>
      </c>
      <c r="U72" s="9"/>
      <c r="V72" s="13">
        <f t="shared" si="4"/>
        <v>4941</v>
      </c>
      <c r="W72" s="15" t="s">
        <v>65</v>
      </c>
    </row>
    <row r="73" spans="1:23" ht="45" x14ac:dyDescent="0.25">
      <c r="A73" s="5" t="s">
        <v>83</v>
      </c>
      <c r="B73" s="5" t="s">
        <v>80</v>
      </c>
      <c r="C73" s="12"/>
      <c r="D73" s="9">
        <v>8019</v>
      </c>
      <c r="E73" s="9"/>
      <c r="F73" s="9"/>
      <c r="G73" s="9"/>
      <c r="H73" s="9"/>
      <c r="I73" s="9"/>
      <c r="J73" s="9"/>
      <c r="K73" s="9"/>
      <c r="L73" s="9"/>
      <c r="M73" s="9"/>
      <c r="N73" s="13">
        <f t="shared" si="3"/>
        <v>8019</v>
      </c>
      <c r="O73" s="9"/>
      <c r="P73" s="9"/>
      <c r="Q73" s="9"/>
      <c r="R73" s="9"/>
      <c r="S73" s="9"/>
      <c r="T73" s="9"/>
      <c r="U73" s="9"/>
      <c r="V73" s="13">
        <f t="shared" si="4"/>
        <v>8019</v>
      </c>
      <c r="W73" s="15" t="s">
        <v>33</v>
      </c>
    </row>
    <row r="74" spans="1:23" ht="45" x14ac:dyDescent="0.25">
      <c r="A74" s="5" t="s">
        <v>83</v>
      </c>
      <c r="B74" s="5" t="s">
        <v>81</v>
      </c>
      <c r="C74" s="12"/>
      <c r="D74" s="9">
        <v>8352</v>
      </c>
      <c r="E74" s="9"/>
      <c r="F74" s="9"/>
      <c r="G74" s="9"/>
      <c r="H74" s="9"/>
      <c r="I74" s="9"/>
      <c r="J74" s="9"/>
      <c r="K74" s="9"/>
      <c r="L74" s="9"/>
      <c r="M74" s="9"/>
      <c r="N74" s="13">
        <f t="shared" si="3"/>
        <v>8352</v>
      </c>
      <c r="O74" s="9"/>
      <c r="P74" s="9"/>
      <c r="Q74" s="9"/>
      <c r="R74" s="9"/>
      <c r="S74" s="9"/>
      <c r="T74" s="9"/>
      <c r="U74" s="9"/>
      <c r="V74" s="13">
        <f t="shared" si="4"/>
        <v>8352</v>
      </c>
      <c r="W74" s="15" t="s">
        <v>33</v>
      </c>
    </row>
    <row r="75" spans="1:23" x14ac:dyDescent="0.25">
      <c r="A75" s="23" t="s">
        <v>83</v>
      </c>
      <c r="B75" s="23" t="s">
        <v>82</v>
      </c>
      <c r="C75" s="24"/>
      <c r="D75" s="14">
        <f t="shared" ref="D75:V75" si="5">SUM(D39:D74)</f>
        <v>539973</v>
      </c>
      <c r="E75" s="14">
        <f t="shared" si="5"/>
        <v>4050</v>
      </c>
      <c r="F75" s="14">
        <f t="shared" si="5"/>
        <v>66250</v>
      </c>
      <c r="G75" s="14">
        <f t="shared" si="5"/>
        <v>6930</v>
      </c>
      <c r="H75" s="14">
        <f t="shared" si="5"/>
        <v>21030</v>
      </c>
      <c r="I75" s="14">
        <f t="shared" si="5"/>
        <v>0</v>
      </c>
      <c r="J75" s="14">
        <f t="shared" si="5"/>
        <v>9430</v>
      </c>
      <c r="K75" s="14">
        <f t="shared" si="5"/>
        <v>44281</v>
      </c>
      <c r="L75" s="14">
        <f t="shared" si="5"/>
        <v>11000</v>
      </c>
      <c r="M75" s="14">
        <f t="shared" si="5"/>
        <v>0</v>
      </c>
      <c r="N75" s="14">
        <f t="shared" si="5"/>
        <v>702944</v>
      </c>
      <c r="O75" s="14">
        <f t="shared" si="5"/>
        <v>370</v>
      </c>
      <c r="P75" s="14">
        <f t="shared" si="5"/>
        <v>33776</v>
      </c>
      <c r="Q75" s="14">
        <f t="shared" si="5"/>
        <v>45353</v>
      </c>
      <c r="R75" s="14">
        <f t="shared" si="5"/>
        <v>2648</v>
      </c>
      <c r="S75" s="14">
        <f t="shared" si="5"/>
        <v>0</v>
      </c>
      <c r="T75" s="14">
        <f t="shared" si="5"/>
        <v>4941</v>
      </c>
      <c r="U75" s="14">
        <f t="shared" si="5"/>
        <v>0</v>
      </c>
      <c r="V75" s="14">
        <f t="shared" si="5"/>
        <v>790032</v>
      </c>
    </row>
    <row r="76" spans="1:23" ht="45" x14ac:dyDescent="0.25">
      <c r="A76" s="5" t="s">
        <v>103</v>
      </c>
      <c r="B76" s="5" t="s">
        <v>104</v>
      </c>
      <c r="C76" s="12" t="s">
        <v>32</v>
      </c>
      <c r="D76" s="16">
        <v>56123</v>
      </c>
      <c r="E76" s="16">
        <v>400</v>
      </c>
      <c r="F76" s="16">
        <v>1800</v>
      </c>
      <c r="G76" s="16">
        <v>630</v>
      </c>
      <c r="H76" s="16">
        <v>1420</v>
      </c>
      <c r="I76" s="16"/>
      <c r="J76" s="16">
        <v>2518</v>
      </c>
      <c r="K76" s="16"/>
      <c r="L76" s="16"/>
      <c r="M76" s="16"/>
      <c r="N76" s="13">
        <f t="shared" ref="N76:N104" si="6">D76+E76+F76+G76+H76+I76+J76+K76+L76+M76</f>
        <v>62891</v>
      </c>
      <c r="O76" s="16"/>
      <c r="P76" s="16">
        <v>9732</v>
      </c>
      <c r="Q76" s="16">
        <v>2348</v>
      </c>
      <c r="R76" s="16"/>
      <c r="S76" s="16"/>
      <c r="T76" s="16"/>
      <c r="U76" s="16"/>
      <c r="V76" s="13">
        <f t="shared" ref="V76:V104" si="7">N76+O76+P76+Q76+R76+S76+T76+U76</f>
        <v>74971</v>
      </c>
      <c r="W76" s="15" t="s">
        <v>33</v>
      </c>
    </row>
    <row r="77" spans="1:23" ht="45" x14ac:dyDescent="0.25">
      <c r="A77" s="5" t="s">
        <v>103</v>
      </c>
      <c r="B77" s="5" t="s">
        <v>66</v>
      </c>
      <c r="C77" s="12" t="s">
        <v>67</v>
      </c>
      <c r="D77" s="16"/>
      <c r="E77" s="16">
        <v>140</v>
      </c>
      <c r="F77" s="16">
        <v>240</v>
      </c>
      <c r="G77" s="16">
        <v>45</v>
      </c>
      <c r="H77" s="16">
        <v>200</v>
      </c>
      <c r="I77" s="16"/>
      <c r="J77" s="16">
        <v>128</v>
      </c>
      <c r="K77" s="16"/>
      <c r="L77" s="16"/>
      <c r="M77" s="16"/>
      <c r="N77" s="13">
        <f t="shared" si="6"/>
        <v>753</v>
      </c>
      <c r="O77" s="16"/>
      <c r="P77" s="16">
        <v>100</v>
      </c>
      <c r="Q77" s="16">
        <v>161</v>
      </c>
      <c r="R77" s="16"/>
      <c r="S77" s="16"/>
      <c r="T77" s="16"/>
      <c r="U77" s="16"/>
      <c r="V77" s="13">
        <f t="shared" si="7"/>
        <v>1014</v>
      </c>
      <c r="W77" s="15" t="s">
        <v>33</v>
      </c>
    </row>
    <row r="78" spans="1:23" ht="45" x14ac:dyDescent="0.25">
      <c r="A78" s="5" t="s">
        <v>103</v>
      </c>
      <c r="B78" s="5" t="s">
        <v>105</v>
      </c>
      <c r="C78" s="12" t="s">
        <v>106</v>
      </c>
      <c r="D78" s="16">
        <v>1564</v>
      </c>
      <c r="E78" s="16">
        <v>120</v>
      </c>
      <c r="F78" s="16">
        <v>150</v>
      </c>
      <c r="G78" s="16">
        <v>30</v>
      </c>
      <c r="H78" s="16">
        <v>40</v>
      </c>
      <c r="I78" s="16"/>
      <c r="J78" s="16">
        <v>70</v>
      </c>
      <c r="K78" s="16"/>
      <c r="L78" s="16"/>
      <c r="M78" s="16"/>
      <c r="N78" s="13">
        <f t="shared" si="6"/>
        <v>1974</v>
      </c>
      <c r="O78" s="16"/>
      <c r="P78" s="16">
        <v>299</v>
      </c>
      <c r="Q78" s="16">
        <v>88</v>
      </c>
      <c r="R78" s="16"/>
      <c r="S78" s="16"/>
      <c r="T78" s="16"/>
      <c r="U78" s="16"/>
      <c r="V78" s="13">
        <f t="shared" si="7"/>
        <v>2361</v>
      </c>
      <c r="W78" s="15" t="s">
        <v>107</v>
      </c>
    </row>
    <row r="79" spans="1:23" ht="39" x14ac:dyDescent="0.25">
      <c r="A79" s="5" t="s">
        <v>103</v>
      </c>
      <c r="B79" s="5" t="s">
        <v>39</v>
      </c>
      <c r="C79" s="12" t="s">
        <v>35</v>
      </c>
      <c r="D79" s="16">
        <v>75258</v>
      </c>
      <c r="E79" s="16"/>
      <c r="F79" s="16">
        <v>9300</v>
      </c>
      <c r="G79" s="16"/>
      <c r="H79" s="16">
        <v>1100</v>
      </c>
      <c r="I79" s="16"/>
      <c r="J79" s="16"/>
      <c r="K79" s="16"/>
      <c r="L79" s="16"/>
      <c r="M79" s="16"/>
      <c r="N79" s="13">
        <f t="shared" si="6"/>
        <v>85658</v>
      </c>
      <c r="O79" s="16"/>
      <c r="P79" s="16">
        <v>33550</v>
      </c>
      <c r="Q79" s="16">
        <v>400</v>
      </c>
      <c r="R79" s="16"/>
      <c r="S79" s="16"/>
      <c r="T79" s="16"/>
      <c r="U79" s="16"/>
      <c r="V79" s="13">
        <f t="shared" si="7"/>
        <v>119608</v>
      </c>
      <c r="W79" s="15" t="s">
        <v>36</v>
      </c>
    </row>
    <row r="80" spans="1:23" ht="30" x14ac:dyDescent="0.25">
      <c r="A80" s="5" t="s">
        <v>103</v>
      </c>
      <c r="B80" s="5" t="s">
        <v>37</v>
      </c>
      <c r="C80" s="12" t="s">
        <v>35</v>
      </c>
      <c r="D80" s="9"/>
      <c r="E80" s="9"/>
      <c r="F80" s="9"/>
      <c r="G80" s="9"/>
      <c r="H80" s="9"/>
      <c r="I80" s="9"/>
      <c r="J80" s="9"/>
      <c r="K80" s="9"/>
      <c r="L80" s="9"/>
      <c r="M80" s="9"/>
      <c r="N80" s="13">
        <f t="shared" si="6"/>
        <v>0</v>
      </c>
      <c r="O80" s="9"/>
      <c r="P80" s="9">
        <v>11433</v>
      </c>
      <c r="Q80" s="9"/>
      <c r="R80" s="9"/>
      <c r="S80" s="9"/>
      <c r="T80" s="9"/>
      <c r="U80" s="9"/>
      <c r="V80" s="13">
        <f t="shared" si="7"/>
        <v>11433</v>
      </c>
      <c r="W80" s="15" t="s">
        <v>38</v>
      </c>
    </row>
    <row r="81" spans="1:23" ht="39" x14ac:dyDescent="0.25">
      <c r="A81" s="18" t="s">
        <v>103</v>
      </c>
      <c r="B81" s="18" t="s">
        <v>108</v>
      </c>
      <c r="C81" s="19" t="s">
        <v>35</v>
      </c>
      <c r="D81" s="9"/>
      <c r="E81" s="9"/>
      <c r="F81" s="9"/>
      <c r="G81" s="9"/>
      <c r="H81" s="9"/>
      <c r="I81" s="9"/>
      <c r="J81" s="9"/>
      <c r="K81" s="9"/>
      <c r="L81" s="9"/>
      <c r="M81" s="9"/>
      <c r="N81" s="13">
        <f t="shared" si="6"/>
        <v>0</v>
      </c>
      <c r="O81" s="9"/>
      <c r="P81" s="9"/>
      <c r="Q81" s="9"/>
      <c r="R81" s="9"/>
      <c r="S81" s="9">
        <v>5043</v>
      </c>
      <c r="T81" s="9"/>
      <c r="U81" s="9"/>
      <c r="V81" s="13">
        <f t="shared" si="7"/>
        <v>5043</v>
      </c>
      <c r="W81" s="15" t="s">
        <v>38</v>
      </c>
    </row>
    <row r="82" spans="1:23" ht="45" x14ac:dyDescent="0.25">
      <c r="A82" s="5" t="s">
        <v>103</v>
      </c>
      <c r="B82" s="5" t="s">
        <v>47</v>
      </c>
      <c r="C82" s="12" t="s">
        <v>48</v>
      </c>
      <c r="D82" s="16">
        <v>10379</v>
      </c>
      <c r="E82" s="16">
        <v>80</v>
      </c>
      <c r="F82" s="16">
        <v>2100</v>
      </c>
      <c r="G82" s="16">
        <v>150</v>
      </c>
      <c r="H82" s="16">
        <v>900</v>
      </c>
      <c r="I82" s="16"/>
      <c r="J82" s="16">
        <v>71</v>
      </c>
      <c r="K82" s="16"/>
      <c r="L82" s="16"/>
      <c r="M82" s="16"/>
      <c r="N82" s="13">
        <f t="shared" si="6"/>
        <v>13680</v>
      </c>
      <c r="O82" s="16"/>
      <c r="P82" s="16">
        <v>555</v>
      </c>
      <c r="Q82" s="16">
        <v>703</v>
      </c>
      <c r="R82" s="16">
        <v>3011</v>
      </c>
      <c r="S82" s="16"/>
      <c r="T82" s="16"/>
      <c r="U82" s="16"/>
      <c r="V82" s="13">
        <f t="shared" si="7"/>
        <v>17949</v>
      </c>
      <c r="W82" s="15" t="s">
        <v>49</v>
      </c>
    </row>
    <row r="83" spans="1:23" ht="45" x14ac:dyDescent="0.25">
      <c r="A83" s="5" t="s">
        <v>103</v>
      </c>
      <c r="B83" s="5" t="s">
        <v>50</v>
      </c>
      <c r="C83" s="12" t="s">
        <v>48</v>
      </c>
      <c r="D83" s="16">
        <v>29707</v>
      </c>
      <c r="E83" s="16">
        <v>190</v>
      </c>
      <c r="F83" s="16">
        <v>4200</v>
      </c>
      <c r="G83" s="16">
        <v>500</v>
      </c>
      <c r="H83" s="16">
        <v>800</v>
      </c>
      <c r="I83" s="16"/>
      <c r="J83" s="16">
        <v>940</v>
      </c>
      <c r="K83" s="16"/>
      <c r="L83" s="16"/>
      <c r="M83" s="16"/>
      <c r="N83" s="13">
        <f t="shared" si="6"/>
        <v>36337</v>
      </c>
      <c r="O83" s="16"/>
      <c r="P83" s="16">
        <v>8402</v>
      </c>
      <c r="Q83" s="16">
        <v>1850</v>
      </c>
      <c r="R83" s="16"/>
      <c r="S83" s="16"/>
      <c r="T83" s="16"/>
      <c r="U83" s="16"/>
      <c r="V83" s="13">
        <f t="shared" si="7"/>
        <v>46589</v>
      </c>
      <c r="W83" s="15" t="s">
        <v>49</v>
      </c>
    </row>
    <row r="84" spans="1:23" ht="45" x14ac:dyDescent="0.25">
      <c r="A84" s="5" t="s">
        <v>103</v>
      </c>
      <c r="B84" s="5" t="s">
        <v>88</v>
      </c>
      <c r="C84" s="19" t="s">
        <v>48</v>
      </c>
      <c r="D84" s="9"/>
      <c r="E84" s="9"/>
      <c r="F84" s="9"/>
      <c r="G84" s="9"/>
      <c r="H84" s="9"/>
      <c r="I84" s="9"/>
      <c r="J84" s="9"/>
      <c r="K84" s="9"/>
      <c r="L84" s="9"/>
      <c r="M84" s="9"/>
      <c r="N84" s="13">
        <f t="shared" si="6"/>
        <v>0</v>
      </c>
      <c r="O84" s="9"/>
      <c r="P84" s="9"/>
      <c r="Q84" s="9"/>
      <c r="R84" s="9"/>
      <c r="S84" s="9"/>
      <c r="T84" s="9"/>
      <c r="U84" s="9"/>
      <c r="V84" s="13">
        <f t="shared" si="7"/>
        <v>0</v>
      </c>
      <c r="W84" s="15" t="s">
        <v>49</v>
      </c>
    </row>
    <row r="85" spans="1:23" ht="45" x14ac:dyDescent="0.25">
      <c r="A85" s="5" t="s">
        <v>103</v>
      </c>
      <c r="B85" s="5" t="s">
        <v>109</v>
      </c>
      <c r="C85" s="12" t="s">
        <v>52</v>
      </c>
      <c r="D85" s="16">
        <v>55260</v>
      </c>
      <c r="E85" s="16">
        <v>300</v>
      </c>
      <c r="F85" s="16">
        <v>18000</v>
      </c>
      <c r="G85" s="16">
        <v>2376</v>
      </c>
      <c r="H85" s="16">
        <v>5500</v>
      </c>
      <c r="I85" s="16"/>
      <c r="J85" s="16">
        <v>500</v>
      </c>
      <c r="K85" s="16">
        <v>7567</v>
      </c>
      <c r="L85" s="16"/>
      <c r="M85" s="16"/>
      <c r="N85" s="13">
        <f t="shared" si="6"/>
        <v>89503</v>
      </c>
      <c r="O85" s="16"/>
      <c r="P85" s="16">
        <v>4915</v>
      </c>
      <c r="Q85" s="16">
        <v>4549</v>
      </c>
      <c r="R85" s="16"/>
      <c r="S85" s="16"/>
      <c r="T85" s="16"/>
      <c r="U85" s="16"/>
      <c r="V85" s="13">
        <f t="shared" si="7"/>
        <v>98967</v>
      </c>
      <c r="W85" s="15" t="s">
        <v>53</v>
      </c>
    </row>
    <row r="86" spans="1:23" ht="45" x14ac:dyDescent="0.25">
      <c r="A86" s="5" t="s">
        <v>103</v>
      </c>
      <c r="B86" s="5" t="s">
        <v>54</v>
      </c>
      <c r="C86" s="12" t="s">
        <v>52</v>
      </c>
      <c r="D86" s="9">
        <v>53064</v>
      </c>
      <c r="E86" s="9"/>
      <c r="F86" s="9"/>
      <c r="G86" s="9"/>
      <c r="H86" s="9"/>
      <c r="I86" s="9"/>
      <c r="J86" s="9"/>
      <c r="K86" s="9"/>
      <c r="L86" s="9"/>
      <c r="M86" s="9"/>
      <c r="N86" s="13">
        <f t="shared" si="6"/>
        <v>53064</v>
      </c>
      <c r="O86" s="9"/>
      <c r="P86" s="9"/>
      <c r="Q86" s="9"/>
      <c r="R86" s="9"/>
      <c r="S86" s="9"/>
      <c r="T86" s="9"/>
      <c r="U86" s="9"/>
      <c r="V86" s="13">
        <f t="shared" si="7"/>
        <v>53064</v>
      </c>
      <c r="W86" s="15" t="s">
        <v>53</v>
      </c>
    </row>
    <row r="87" spans="1:23" ht="64.5" x14ac:dyDescent="0.25">
      <c r="A87" s="5" t="s">
        <v>103</v>
      </c>
      <c r="B87" s="5" t="s">
        <v>55</v>
      </c>
      <c r="C87" s="12" t="s">
        <v>52</v>
      </c>
      <c r="D87" s="9">
        <v>2641</v>
      </c>
      <c r="E87" s="9"/>
      <c r="F87" s="9"/>
      <c r="G87" s="9"/>
      <c r="H87" s="9"/>
      <c r="I87" s="9"/>
      <c r="J87" s="9"/>
      <c r="K87" s="9"/>
      <c r="L87" s="9"/>
      <c r="M87" s="9"/>
      <c r="N87" s="13">
        <f t="shared" si="6"/>
        <v>2641</v>
      </c>
      <c r="O87" s="9"/>
      <c r="P87" s="9"/>
      <c r="Q87" s="9"/>
      <c r="R87" s="9"/>
      <c r="S87" s="9"/>
      <c r="T87" s="9"/>
      <c r="U87" s="9"/>
      <c r="V87" s="13">
        <f t="shared" si="7"/>
        <v>2641</v>
      </c>
      <c r="W87" s="15" t="s">
        <v>53</v>
      </c>
    </row>
    <row r="88" spans="1:23" ht="45" x14ac:dyDescent="0.25">
      <c r="A88" s="5" t="s">
        <v>103</v>
      </c>
      <c r="B88" s="5" t="s">
        <v>56</v>
      </c>
      <c r="C88" s="12" t="s">
        <v>57</v>
      </c>
      <c r="D88" s="16">
        <v>17482</v>
      </c>
      <c r="E88" s="16">
        <v>380</v>
      </c>
      <c r="F88" s="16"/>
      <c r="G88" s="16">
        <v>1500</v>
      </c>
      <c r="H88" s="16">
        <v>6500</v>
      </c>
      <c r="I88" s="9">
        <v>2500</v>
      </c>
      <c r="J88" s="16">
        <v>500</v>
      </c>
      <c r="K88" s="16">
        <v>5323</v>
      </c>
      <c r="L88" s="16"/>
      <c r="M88" s="16"/>
      <c r="N88" s="13">
        <f t="shared" si="6"/>
        <v>34185</v>
      </c>
      <c r="O88" s="16"/>
      <c r="P88" s="16">
        <v>6216</v>
      </c>
      <c r="Q88" s="16">
        <v>5926</v>
      </c>
      <c r="R88" s="16"/>
      <c r="S88" s="16"/>
      <c r="T88" s="16"/>
      <c r="U88" s="16"/>
      <c r="V88" s="13">
        <f t="shared" si="7"/>
        <v>46327</v>
      </c>
      <c r="W88" s="15" t="s">
        <v>53</v>
      </c>
    </row>
    <row r="89" spans="1:23" ht="51.75" x14ac:dyDescent="0.25">
      <c r="A89" s="5" t="s">
        <v>103</v>
      </c>
      <c r="B89" s="5" t="s">
        <v>93</v>
      </c>
      <c r="C89" s="12" t="s">
        <v>57</v>
      </c>
      <c r="D89" s="9">
        <v>3713</v>
      </c>
      <c r="E89" s="9"/>
      <c r="F89" s="9"/>
      <c r="G89" s="9"/>
      <c r="H89" s="9"/>
      <c r="I89" s="9"/>
      <c r="J89" s="9"/>
      <c r="K89" s="9"/>
      <c r="L89" s="9"/>
      <c r="M89" s="9"/>
      <c r="N89" s="13">
        <f t="shared" si="6"/>
        <v>3713</v>
      </c>
      <c r="O89" s="9"/>
      <c r="P89" s="9"/>
      <c r="Q89" s="9"/>
      <c r="R89" s="9"/>
      <c r="S89" s="9"/>
      <c r="T89" s="9"/>
      <c r="U89" s="9"/>
      <c r="V89" s="13">
        <f t="shared" si="7"/>
        <v>3713</v>
      </c>
      <c r="W89" s="15" t="s">
        <v>53</v>
      </c>
    </row>
    <row r="90" spans="1:23" ht="77.25" x14ac:dyDescent="0.25">
      <c r="A90" s="5" t="s">
        <v>103</v>
      </c>
      <c r="B90" s="5" t="s">
        <v>59</v>
      </c>
      <c r="C90" s="12" t="s">
        <v>57</v>
      </c>
      <c r="D90" s="9">
        <v>89</v>
      </c>
      <c r="E90" s="9"/>
      <c r="F90" s="9"/>
      <c r="G90" s="9"/>
      <c r="H90" s="9"/>
      <c r="I90" s="9"/>
      <c r="J90" s="9"/>
      <c r="K90" s="9"/>
      <c r="L90" s="9"/>
      <c r="M90" s="9"/>
      <c r="N90" s="13">
        <f t="shared" si="6"/>
        <v>89</v>
      </c>
      <c r="O90" s="9"/>
      <c r="P90" s="9"/>
      <c r="Q90" s="9"/>
      <c r="R90" s="9"/>
      <c r="S90" s="9"/>
      <c r="T90" s="9"/>
      <c r="U90" s="9"/>
      <c r="V90" s="13">
        <f t="shared" si="7"/>
        <v>89</v>
      </c>
      <c r="W90" s="15" t="s">
        <v>53</v>
      </c>
    </row>
    <row r="91" spans="1:23" ht="45" x14ac:dyDescent="0.25">
      <c r="A91" s="5" t="s">
        <v>103</v>
      </c>
      <c r="B91" s="5" t="s">
        <v>60</v>
      </c>
      <c r="C91" s="12" t="s">
        <v>57</v>
      </c>
      <c r="D91" s="16"/>
      <c r="E91" s="16"/>
      <c r="F91" s="16"/>
      <c r="G91" s="16"/>
      <c r="H91" s="16"/>
      <c r="I91" s="16"/>
      <c r="J91" s="16"/>
      <c r="K91" s="16">
        <v>300</v>
      </c>
      <c r="L91" s="16"/>
      <c r="M91" s="16"/>
      <c r="N91" s="13">
        <f t="shared" si="6"/>
        <v>300</v>
      </c>
      <c r="O91" s="16"/>
      <c r="P91" s="16"/>
      <c r="Q91" s="16"/>
      <c r="R91" s="16"/>
      <c r="S91" s="16"/>
      <c r="T91" s="16"/>
      <c r="U91" s="16"/>
      <c r="V91" s="13">
        <f t="shared" si="7"/>
        <v>300</v>
      </c>
      <c r="W91" s="15" t="s">
        <v>53</v>
      </c>
    </row>
    <row r="92" spans="1:23" ht="30" x14ac:dyDescent="0.25">
      <c r="A92" s="5" t="s">
        <v>103</v>
      </c>
      <c r="B92" s="5" t="s">
        <v>110</v>
      </c>
      <c r="C92" s="12" t="s">
        <v>64</v>
      </c>
      <c r="D92" s="16"/>
      <c r="E92" s="16">
        <v>140</v>
      </c>
      <c r="F92" s="16">
        <v>270</v>
      </c>
      <c r="G92" s="16">
        <v>35</v>
      </c>
      <c r="H92" s="16">
        <v>220</v>
      </c>
      <c r="I92" s="16"/>
      <c r="J92" s="16">
        <v>250</v>
      </c>
      <c r="K92" s="16"/>
      <c r="L92" s="16"/>
      <c r="M92" s="16"/>
      <c r="N92" s="13">
        <f t="shared" si="6"/>
        <v>915</v>
      </c>
      <c r="O92" s="16"/>
      <c r="P92" s="16">
        <v>100</v>
      </c>
      <c r="Q92" s="16">
        <v>398</v>
      </c>
      <c r="R92" s="16"/>
      <c r="S92" s="16"/>
      <c r="T92" s="16"/>
      <c r="U92" s="16"/>
      <c r="V92" s="13">
        <f t="shared" si="7"/>
        <v>1413</v>
      </c>
      <c r="W92" s="15" t="s">
        <v>65</v>
      </c>
    </row>
    <row r="93" spans="1:23" ht="45" x14ac:dyDescent="0.25">
      <c r="A93" s="5" t="s">
        <v>103</v>
      </c>
      <c r="B93" s="5" t="s">
        <v>44</v>
      </c>
      <c r="C93" s="12" t="s">
        <v>45</v>
      </c>
      <c r="D93" s="16">
        <v>1653</v>
      </c>
      <c r="E93" s="16">
        <v>84</v>
      </c>
      <c r="F93" s="16"/>
      <c r="G93" s="16"/>
      <c r="H93" s="16"/>
      <c r="I93" s="16"/>
      <c r="J93" s="16">
        <v>142</v>
      </c>
      <c r="K93" s="16"/>
      <c r="L93" s="16"/>
      <c r="M93" s="16"/>
      <c r="N93" s="13">
        <f t="shared" si="6"/>
        <v>1879</v>
      </c>
      <c r="O93" s="16"/>
      <c r="P93" s="16">
        <v>605</v>
      </c>
      <c r="Q93" s="16">
        <v>960</v>
      </c>
      <c r="R93" s="16"/>
      <c r="S93" s="16"/>
      <c r="T93" s="16"/>
      <c r="U93" s="16"/>
      <c r="V93" s="13">
        <f t="shared" si="7"/>
        <v>3444</v>
      </c>
      <c r="W93" s="15" t="s">
        <v>46</v>
      </c>
    </row>
    <row r="94" spans="1:23" ht="45" x14ac:dyDescent="0.25">
      <c r="A94" s="5" t="s">
        <v>103</v>
      </c>
      <c r="B94" s="5" t="s">
        <v>111</v>
      </c>
      <c r="C94" s="12" t="s">
        <v>48</v>
      </c>
      <c r="D94" s="16">
        <v>2249</v>
      </c>
      <c r="E94" s="16"/>
      <c r="F94" s="16"/>
      <c r="G94" s="16"/>
      <c r="H94" s="16"/>
      <c r="I94" s="16"/>
      <c r="J94" s="16"/>
      <c r="K94" s="16"/>
      <c r="L94" s="16"/>
      <c r="M94" s="16"/>
      <c r="N94" s="13">
        <f t="shared" si="6"/>
        <v>2249</v>
      </c>
      <c r="O94" s="16"/>
      <c r="P94" s="16">
        <v>2685</v>
      </c>
      <c r="Q94" s="16"/>
      <c r="R94" s="16"/>
      <c r="S94" s="16"/>
      <c r="T94" s="16"/>
      <c r="U94" s="16"/>
      <c r="V94" s="13">
        <f t="shared" si="7"/>
        <v>4934</v>
      </c>
      <c r="W94" s="15" t="s">
        <v>33</v>
      </c>
    </row>
    <row r="95" spans="1:23" ht="45" x14ac:dyDescent="0.25">
      <c r="A95" s="5" t="s">
        <v>103</v>
      </c>
      <c r="B95" s="5" t="s">
        <v>68</v>
      </c>
      <c r="C95" s="12" t="s">
        <v>62</v>
      </c>
      <c r="D95" s="16"/>
      <c r="E95" s="16"/>
      <c r="F95" s="16"/>
      <c r="G95" s="16"/>
      <c r="H95" s="16"/>
      <c r="I95" s="16"/>
      <c r="J95" s="16">
        <v>7537</v>
      </c>
      <c r="K95" s="16"/>
      <c r="L95" s="16">
        <v>12881</v>
      </c>
      <c r="M95" s="16"/>
      <c r="N95" s="13">
        <f t="shared" si="6"/>
        <v>20418</v>
      </c>
      <c r="O95" s="16"/>
      <c r="P95" s="16"/>
      <c r="Q95" s="16"/>
      <c r="R95" s="16"/>
      <c r="S95" s="16"/>
      <c r="T95" s="16"/>
      <c r="U95" s="16"/>
      <c r="V95" s="13">
        <f t="shared" si="7"/>
        <v>20418</v>
      </c>
      <c r="W95" s="15" t="s">
        <v>53</v>
      </c>
    </row>
    <row r="96" spans="1:23" ht="45" x14ac:dyDescent="0.25">
      <c r="A96" s="5" t="s">
        <v>103</v>
      </c>
      <c r="B96" s="5" t="s">
        <v>71</v>
      </c>
      <c r="C96" s="12" t="s">
        <v>57</v>
      </c>
      <c r="D96" s="9">
        <v>81102</v>
      </c>
      <c r="E96" s="9"/>
      <c r="F96" s="9"/>
      <c r="G96" s="9"/>
      <c r="H96" s="9"/>
      <c r="I96" s="9"/>
      <c r="J96" s="9"/>
      <c r="K96" s="9"/>
      <c r="L96" s="9"/>
      <c r="M96" s="9"/>
      <c r="N96" s="13">
        <f t="shared" si="6"/>
        <v>81102</v>
      </c>
      <c r="O96" s="9"/>
      <c r="P96" s="9"/>
      <c r="Q96" s="9"/>
      <c r="R96" s="9"/>
      <c r="S96" s="9"/>
      <c r="T96" s="9"/>
      <c r="U96" s="9"/>
      <c r="V96" s="13">
        <f t="shared" si="7"/>
        <v>81102</v>
      </c>
      <c r="W96" s="15" t="s">
        <v>53</v>
      </c>
    </row>
    <row r="97" spans="1:23" ht="51.75" x14ac:dyDescent="0.25">
      <c r="A97" s="5" t="s">
        <v>103</v>
      </c>
      <c r="B97" s="5" t="s">
        <v>72</v>
      </c>
      <c r="C97" s="12" t="s">
        <v>57</v>
      </c>
      <c r="D97" s="9">
        <v>3494</v>
      </c>
      <c r="E97" s="9"/>
      <c r="F97" s="9"/>
      <c r="G97" s="9"/>
      <c r="H97" s="9"/>
      <c r="I97" s="9"/>
      <c r="J97" s="9"/>
      <c r="K97" s="9"/>
      <c r="L97" s="9"/>
      <c r="M97" s="9"/>
      <c r="N97" s="13">
        <f t="shared" si="6"/>
        <v>3494</v>
      </c>
      <c r="O97" s="9"/>
      <c r="P97" s="9"/>
      <c r="Q97" s="9"/>
      <c r="R97" s="9"/>
      <c r="S97" s="9"/>
      <c r="T97" s="9"/>
      <c r="U97" s="9"/>
      <c r="V97" s="13">
        <f t="shared" si="7"/>
        <v>3494</v>
      </c>
      <c r="W97" s="15" t="s">
        <v>53</v>
      </c>
    </row>
    <row r="98" spans="1:23" ht="45" x14ac:dyDescent="0.25">
      <c r="A98" s="5" t="s">
        <v>103</v>
      </c>
      <c r="B98" s="5" t="s">
        <v>73</v>
      </c>
      <c r="C98" s="12" t="s">
        <v>74</v>
      </c>
      <c r="D98" s="9">
        <v>5626</v>
      </c>
      <c r="E98" s="9"/>
      <c r="F98" s="9"/>
      <c r="G98" s="9"/>
      <c r="H98" s="9"/>
      <c r="I98" s="9"/>
      <c r="J98" s="9"/>
      <c r="K98" s="9"/>
      <c r="L98" s="9"/>
      <c r="M98" s="9"/>
      <c r="N98" s="13">
        <f t="shared" si="6"/>
        <v>5626</v>
      </c>
      <c r="O98" s="9"/>
      <c r="P98" s="9"/>
      <c r="Q98" s="9"/>
      <c r="R98" s="9"/>
      <c r="S98" s="9"/>
      <c r="T98" s="9"/>
      <c r="U98" s="9"/>
      <c r="V98" s="13">
        <f t="shared" si="7"/>
        <v>5626</v>
      </c>
      <c r="W98" s="15" t="s">
        <v>53</v>
      </c>
    </row>
    <row r="99" spans="1:23" ht="45" x14ac:dyDescent="0.25">
      <c r="A99" s="5" t="s">
        <v>103</v>
      </c>
      <c r="B99" s="5" t="s">
        <v>75</v>
      </c>
      <c r="C99" s="12" t="s">
        <v>74</v>
      </c>
      <c r="D99" s="9">
        <v>315</v>
      </c>
      <c r="E99" s="9"/>
      <c r="F99" s="9"/>
      <c r="G99" s="9"/>
      <c r="H99" s="9"/>
      <c r="I99" s="9"/>
      <c r="J99" s="9"/>
      <c r="K99" s="9"/>
      <c r="L99" s="9"/>
      <c r="M99" s="9"/>
      <c r="N99" s="13">
        <f t="shared" si="6"/>
        <v>315</v>
      </c>
      <c r="O99" s="9"/>
      <c r="P99" s="9"/>
      <c r="Q99" s="9"/>
      <c r="R99" s="9"/>
      <c r="S99" s="9"/>
      <c r="T99" s="9"/>
      <c r="U99" s="9"/>
      <c r="V99" s="13">
        <f t="shared" si="7"/>
        <v>315</v>
      </c>
      <c r="W99" s="15" t="s">
        <v>53</v>
      </c>
    </row>
    <row r="100" spans="1:23" ht="45" x14ac:dyDescent="0.25">
      <c r="A100" s="5" t="s">
        <v>103</v>
      </c>
      <c r="B100" s="5" t="s">
        <v>76</v>
      </c>
      <c r="C100" s="12" t="s">
        <v>52</v>
      </c>
      <c r="D100" s="9">
        <v>12317</v>
      </c>
      <c r="E100" s="9"/>
      <c r="F100" s="9"/>
      <c r="G100" s="9"/>
      <c r="H100" s="9"/>
      <c r="I100" s="9"/>
      <c r="J100" s="9"/>
      <c r="K100" s="9"/>
      <c r="L100" s="9"/>
      <c r="M100" s="9"/>
      <c r="N100" s="13">
        <f t="shared" si="6"/>
        <v>12317</v>
      </c>
      <c r="O100" s="9"/>
      <c r="P100" s="9"/>
      <c r="Q100" s="9"/>
      <c r="R100" s="9"/>
      <c r="S100" s="9"/>
      <c r="T100" s="9"/>
      <c r="U100" s="9"/>
      <c r="V100" s="13">
        <f t="shared" si="7"/>
        <v>12317</v>
      </c>
      <c r="W100" s="15" t="s">
        <v>53</v>
      </c>
    </row>
    <row r="101" spans="1:23" ht="64.5" x14ac:dyDescent="0.25">
      <c r="A101" s="5" t="s">
        <v>103</v>
      </c>
      <c r="B101" s="5" t="s">
        <v>77</v>
      </c>
      <c r="C101" s="12" t="s">
        <v>52</v>
      </c>
      <c r="D101" s="9">
        <v>480</v>
      </c>
      <c r="E101" s="9"/>
      <c r="F101" s="9"/>
      <c r="G101" s="9"/>
      <c r="H101" s="9"/>
      <c r="I101" s="9"/>
      <c r="J101" s="9"/>
      <c r="K101" s="9"/>
      <c r="L101" s="9"/>
      <c r="M101" s="9"/>
      <c r="N101" s="13">
        <f t="shared" si="6"/>
        <v>480</v>
      </c>
      <c r="O101" s="9"/>
      <c r="P101" s="9"/>
      <c r="Q101" s="9"/>
      <c r="R101" s="9"/>
      <c r="S101" s="9"/>
      <c r="T101" s="9"/>
      <c r="U101" s="9"/>
      <c r="V101" s="13">
        <f t="shared" si="7"/>
        <v>480</v>
      </c>
      <c r="W101" s="15" t="s">
        <v>53</v>
      </c>
    </row>
    <row r="102" spans="1:23" ht="30" x14ac:dyDescent="0.25">
      <c r="A102" s="5" t="s">
        <v>103</v>
      </c>
      <c r="B102" s="5" t="s">
        <v>78</v>
      </c>
      <c r="C102" s="12" t="s">
        <v>79</v>
      </c>
      <c r="D102" s="9"/>
      <c r="E102" s="9"/>
      <c r="F102" s="9"/>
      <c r="G102" s="9"/>
      <c r="H102" s="9"/>
      <c r="I102" s="9"/>
      <c r="J102" s="9"/>
      <c r="K102" s="9"/>
      <c r="L102" s="9"/>
      <c r="M102" s="9"/>
      <c r="N102" s="13">
        <f t="shared" si="6"/>
        <v>0</v>
      </c>
      <c r="O102" s="9"/>
      <c r="P102" s="9"/>
      <c r="Q102" s="9"/>
      <c r="R102" s="9"/>
      <c r="S102" s="9"/>
      <c r="T102" s="9">
        <v>4497</v>
      </c>
      <c r="U102" s="9"/>
      <c r="V102" s="13">
        <f t="shared" si="7"/>
        <v>4497</v>
      </c>
      <c r="W102" s="15" t="s">
        <v>65</v>
      </c>
    </row>
    <row r="103" spans="1:23" ht="45" x14ac:dyDescent="0.25">
      <c r="A103" s="5" t="s">
        <v>103</v>
      </c>
      <c r="B103" s="5" t="s">
        <v>80</v>
      </c>
      <c r="C103" s="12"/>
      <c r="D103" s="9">
        <v>6268</v>
      </c>
      <c r="E103" s="9"/>
      <c r="F103" s="9"/>
      <c r="G103" s="9"/>
      <c r="H103" s="9"/>
      <c r="I103" s="9"/>
      <c r="J103" s="9"/>
      <c r="K103" s="9"/>
      <c r="L103" s="9"/>
      <c r="M103" s="9"/>
      <c r="N103" s="13">
        <f t="shared" si="6"/>
        <v>6268</v>
      </c>
      <c r="O103" s="9"/>
      <c r="P103" s="9"/>
      <c r="Q103" s="9"/>
      <c r="R103" s="9"/>
      <c r="S103" s="9"/>
      <c r="T103" s="9"/>
      <c r="U103" s="9"/>
      <c r="V103" s="13">
        <f t="shared" si="7"/>
        <v>6268</v>
      </c>
      <c r="W103" s="15" t="s">
        <v>33</v>
      </c>
    </row>
    <row r="104" spans="1:23" ht="45" x14ac:dyDescent="0.25">
      <c r="A104" s="5" t="s">
        <v>103</v>
      </c>
      <c r="B104" s="5" t="s">
        <v>81</v>
      </c>
      <c r="C104" s="12"/>
      <c r="D104" s="9">
        <v>6529</v>
      </c>
      <c r="E104" s="9"/>
      <c r="F104" s="9"/>
      <c r="G104" s="9"/>
      <c r="H104" s="9"/>
      <c r="I104" s="9"/>
      <c r="J104" s="9"/>
      <c r="K104" s="9"/>
      <c r="L104" s="9"/>
      <c r="M104" s="9"/>
      <c r="N104" s="13">
        <f t="shared" si="6"/>
        <v>6529</v>
      </c>
      <c r="O104" s="9"/>
      <c r="P104" s="9"/>
      <c r="Q104" s="9"/>
      <c r="R104" s="9"/>
      <c r="S104" s="9"/>
      <c r="T104" s="9"/>
      <c r="U104" s="9"/>
      <c r="V104" s="13">
        <f t="shared" si="7"/>
        <v>6529</v>
      </c>
      <c r="W104" s="15" t="s">
        <v>33</v>
      </c>
    </row>
    <row r="105" spans="1:23" x14ac:dyDescent="0.25">
      <c r="A105" s="23" t="s">
        <v>103</v>
      </c>
      <c r="B105" s="23" t="s">
        <v>82</v>
      </c>
      <c r="C105" s="24"/>
      <c r="D105" s="14">
        <f t="shared" ref="D105:V105" si="8">SUM(D76:D104)</f>
        <v>425313</v>
      </c>
      <c r="E105" s="14">
        <f t="shared" si="8"/>
        <v>1834</v>
      </c>
      <c r="F105" s="14">
        <f t="shared" si="8"/>
        <v>36060</v>
      </c>
      <c r="G105" s="14">
        <f t="shared" si="8"/>
        <v>5266</v>
      </c>
      <c r="H105" s="14">
        <f t="shared" si="8"/>
        <v>16680</v>
      </c>
      <c r="I105" s="14">
        <f t="shared" si="8"/>
        <v>2500</v>
      </c>
      <c r="J105" s="14">
        <f t="shared" si="8"/>
        <v>12656</v>
      </c>
      <c r="K105" s="14">
        <f t="shared" si="8"/>
        <v>13190</v>
      </c>
      <c r="L105" s="14">
        <f t="shared" si="8"/>
        <v>12881</v>
      </c>
      <c r="M105" s="14">
        <f t="shared" si="8"/>
        <v>0</v>
      </c>
      <c r="N105" s="14">
        <f t="shared" si="8"/>
        <v>526380</v>
      </c>
      <c r="O105" s="14">
        <f t="shared" si="8"/>
        <v>0</v>
      </c>
      <c r="P105" s="14">
        <f t="shared" si="8"/>
        <v>78592</v>
      </c>
      <c r="Q105" s="14">
        <f t="shared" si="8"/>
        <v>17383</v>
      </c>
      <c r="R105" s="14">
        <f t="shared" si="8"/>
        <v>3011</v>
      </c>
      <c r="S105" s="14">
        <f t="shared" si="8"/>
        <v>5043</v>
      </c>
      <c r="T105" s="14">
        <f t="shared" si="8"/>
        <v>4497</v>
      </c>
      <c r="U105" s="14">
        <f t="shared" si="8"/>
        <v>0</v>
      </c>
      <c r="V105" s="14">
        <f t="shared" si="8"/>
        <v>634906</v>
      </c>
    </row>
    <row r="106" spans="1:23" ht="45" x14ac:dyDescent="0.25">
      <c r="A106" s="5" t="s">
        <v>112</v>
      </c>
      <c r="B106" s="5" t="s">
        <v>31</v>
      </c>
      <c r="C106" s="12" t="s">
        <v>32</v>
      </c>
      <c r="D106" s="9">
        <v>72935</v>
      </c>
      <c r="E106" s="9">
        <v>1094</v>
      </c>
      <c r="F106" s="9">
        <v>2048</v>
      </c>
      <c r="G106" s="9">
        <v>118</v>
      </c>
      <c r="H106" s="9">
        <v>1298</v>
      </c>
      <c r="I106" s="9"/>
      <c r="J106" s="9">
        <v>3691</v>
      </c>
      <c r="K106" s="8"/>
      <c r="L106" s="8"/>
      <c r="M106" s="9">
        <v>437</v>
      </c>
      <c r="N106" s="13">
        <f t="shared" ref="N106:N142" si="9">D106+E106+F106+G106+H106+I106+J106+K106+L106+M106</f>
        <v>81621</v>
      </c>
      <c r="O106" s="9">
        <v>15</v>
      </c>
      <c r="P106" s="9">
        <v>7341</v>
      </c>
      <c r="Q106" s="9">
        <v>3846</v>
      </c>
      <c r="R106" s="9"/>
      <c r="S106" s="9"/>
      <c r="T106" s="9"/>
      <c r="U106" s="8"/>
      <c r="V106" s="13">
        <f t="shared" ref="V106:V142" si="10">N106+O106+P106+Q106+R106+S106+T106+U106</f>
        <v>92823</v>
      </c>
      <c r="W106" s="15" t="s">
        <v>33</v>
      </c>
    </row>
    <row r="107" spans="1:23" ht="45" x14ac:dyDescent="0.25">
      <c r="A107" s="5" t="s">
        <v>112</v>
      </c>
      <c r="B107" s="5" t="s">
        <v>66</v>
      </c>
      <c r="C107" s="12" t="s">
        <v>67</v>
      </c>
      <c r="D107" s="9"/>
      <c r="E107" s="9">
        <v>51</v>
      </c>
      <c r="F107" s="9"/>
      <c r="G107" s="9"/>
      <c r="H107" s="9"/>
      <c r="I107" s="9"/>
      <c r="J107" s="9">
        <v>704</v>
      </c>
      <c r="K107" s="8"/>
      <c r="L107" s="8"/>
      <c r="M107" s="9"/>
      <c r="N107" s="13">
        <f t="shared" si="9"/>
        <v>755</v>
      </c>
      <c r="O107" s="9"/>
      <c r="P107" s="9">
        <v>108</v>
      </c>
      <c r="Q107" s="9">
        <v>15</v>
      </c>
      <c r="R107" s="9"/>
      <c r="S107" s="9"/>
      <c r="T107" s="9"/>
      <c r="U107" s="8"/>
      <c r="V107" s="13">
        <f t="shared" si="10"/>
        <v>878</v>
      </c>
      <c r="W107" s="15" t="s">
        <v>33</v>
      </c>
    </row>
    <row r="108" spans="1:23" ht="39" x14ac:dyDescent="0.25">
      <c r="A108" s="5" t="s">
        <v>112</v>
      </c>
      <c r="B108" s="5" t="s">
        <v>113</v>
      </c>
      <c r="C108" s="12" t="s">
        <v>35</v>
      </c>
      <c r="D108" s="9">
        <v>110013</v>
      </c>
      <c r="E108" s="9">
        <v>38</v>
      </c>
      <c r="F108" s="9">
        <v>7507</v>
      </c>
      <c r="G108" s="9">
        <v>19</v>
      </c>
      <c r="H108" s="9">
        <v>18</v>
      </c>
      <c r="I108" s="9"/>
      <c r="J108" s="9">
        <v>1724</v>
      </c>
      <c r="K108" s="8"/>
      <c r="L108" s="8"/>
      <c r="M108" s="9"/>
      <c r="N108" s="13">
        <f t="shared" si="9"/>
        <v>119319</v>
      </c>
      <c r="O108" s="9">
        <v>40</v>
      </c>
      <c r="P108" s="9">
        <v>9593</v>
      </c>
      <c r="Q108" s="9">
        <v>3110</v>
      </c>
      <c r="R108" s="9"/>
      <c r="S108" s="9"/>
      <c r="T108" s="9"/>
      <c r="U108" s="8"/>
      <c r="V108" s="13">
        <f t="shared" si="10"/>
        <v>132062</v>
      </c>
      <c r="W108" s="15" t="s">
        <v>36</v>
      </c>
    </row>
    <row r="109" spans="1:23" ht="30" x14ac:dyDescent="0.25">
      <c r="A109" s="5" t="s">
        <v>112</v>
      </c>
      <c r="B109" s="5" t="s">
        <v>37</v>
      </c>
      <c r="C109" s="12" t="s">
        <v>35</v>
      </c>
      <c r="D109" s="9"/>
      <c r="E109" s="9"/>
      <c r="F109" s="9"/>
      <c r="G109" s="9"/>
      <c r="H109" s="9"/>
      <c r="I109" s="9"/>
      <c r="J109" s="9"/>
      <c r="K109" s="8"/>
      <c r="L109" s="8"/>
      <c r="M109" s="9"/>
      <c r="N109" s="13">
        <f t="shared" si="9"/>
        <v>0</v>
      </c>
      <c r="O109" s="9"/>
      <c r="P109" s="9">
        <v>9350</v>
      </c>
      <c r="Q109" s="9"/>
      <c r="R109" s="9"/>
      <c r="S109" s="9"/>
      <c r="T109" s="9"/>
      <c r="U109" s="8"/>
      <c r="V109" s="13">
        <f t="shared" si="10"/>
        <v>9350</v>
      </c>
      <c r="W109" s="15" t="s">
        <v>36</v>
      </c>
    </row>
    <row r="110" spans="1:23" ht="45" x14ac:dyDescent="0.25">
      <c r="A110" s="5" t="s">
        <v>112</v>
      </c>
      <c r="B110" s="5" t="s">
        <v>114</v>
      </c>
      <c r="C110" s="12" t="s">
        <v>48</v>
      </c>
      <c r="D110" s="9">
        <v>9202</v>
      </c>
      <c r="E110" s="9">
        <v>89</v>
      </c>
      <c r="F110" s="9"/>
      <c r="G110" s="9"/>
      <c r="H110" s="9">
        <v>216</v>
      </c>
      <c r="I110" s="9">
        <v>220</v>
      </c>
      <c r="J110" s="9"/>
      <c r="K110" s="8"/>
      <c r="L110" s="8"/>
      <c r="M110" s="9"/>
      <c r="N110" s="13">
        <f t="shared" si="9"/>
        <v>9727</v>
      </c>
      <c r="O110" s="9">
        <v>299</v>
      </c>
      <c r="P110" s="9">
        <v>623</v>
      </c>
      <c r="Q110" s="9">
        <v>925</v>
      </c>
      <c r="R110" s="9">
        <v>1650</v>
      </c>
      <c r="S110" s="9"/>
      <c r="T110" s="9"/>
      <c r="U110" s="8"/>
      <c r="V110" s="13">
        <f t="shared" si="10"/>
        <v>13224</v>
      </c>
      <c r="W110" s="15" t="s">
        <v>49</v>
      </c>
    </row>
    <row r="111" spans="1:23" ht="45" x14ac:dyDescent="0.25">
      <c r="A111" s="18" t="s">
        <v>112</v>
      </c>
      <c r="B111" s="18" t="s">
        <v>115</v>
      </c>
      <c r="C111" s="12" t="s">
        <v>48</v>
      </c>
      <c r="D111" s="9"/>
      <c r="E111" s="9"/>
      <c r="F111" s="9"/>
      <c r="G111" s="9"/>
      <c r="H111" s="9"/>
      <c r="I111" s="9"/>
      <c r="J111" s="9"/>
      <c r="K111" s="8"/>
      <c r="L111" s="8"/>
      <c r="M111" s="9"/>
      <c r="N111" s="13">
        <f t="shared" si="9"/>
        <v>0</v>
      </c>
      <c r="O111" s="9"/>
      <c r="P111" s="9"/>
      <c r="Q111" s="9"/>
      <c r="R111" s="9"/>
      <c r="S111" s="9">
        <v>600</v>
      </c>
      <c r="T111" s="9"/>
      <c r="U111" s="8"/>
      <c r="V111" s="13">
        <f t="shared" si="10"/>
        <v>600</v>
      </c>
      <c r="W111" s="15" t="s">
        <v>49</v>
      </c>
    </row>
    <row r="112" spans="1:23" ht="45" x14ac:dyDescent="0.25">
      <c r="A112" s="5" t="s">
        <v>112</v>
      </c>
      <c r="B112" s="5" t="s">
        <v>116</v>
      </c>
      <c r="C112" s="12" t="s">
        <v>48</v>
      </c>
      <c r="D112" s="9">
        <v>5733</v>
      </c>
      <c r="E112" s="9">
        <v>89</v>
      </c>
      <c r="F112" s="9">
        <v>722</v>
      </c>
      <c r="G112" s="9">
        <v>81</v>
      </c>
      <c r="H112" s="9">
        <v>251</v>
      </c>
      <c r="I112" s="9"/>
      <c r="J112" s="9"/>
      <c r="K112" s="8"/>
      <c r="L112" s="8"/>
      <c r="M112" s="9"/>
      <c r="N112" s="13">
        <f t="shared" si="9"/>
        <v>6876</v>
      </c>
      <c r="O112" s="9">
        <v>33</v>
      </c>
      <c r="P112" s="9">
        <v>338</v>
      </c>
      <c r="Q112" s="9">
        <v>475</v>
      </c>
      <c r="R112" s="9">
        <v>801</v>
      </c>
      <c r="S112" s="9"/>
      <c r="T112" s="9"/>
      <c r="U112" s="8"/>
      <c r="V112" s="13">
        <f t="shared" si="10"/>
        <v>8523</v>
      </c>
      <c r="W112" s="15" t="s">
        <v>49</v>
      </c>
    </row>
    <row r="113" spans="1:23" ht="45" x14ac:dyDescent="0.25">
      <c r="A113" s="5" t="s">
        <v>112</v>
      </c>
      <c r="B113" s="5" t="s">
        <v>50</v>
      </c>
      <c r="C113" s="12" t="s">
        <v>48</v>
      </c>
      <c r="D113" s="9">
        <v>22783</v>
      </c>
      <c r="E113" s="9">
        <v>77</v>
      </c>
      <c r="F113" s="9">
        <v>3256</v>
      </c>
      <c r="G113" s="9">
        <v>70</v>
      </c>
      <c r="H113" s="9">
        <v>2046</v>
      </c>
      <c r="I113" s="9"/>
      <c r="J113" s="9">
        <v>0</v>
      </c>
      <c r="K113" s="8"/>
      <c r="L113" s="8"/>
      <c r="M113" s="9"/>
      <c r="N113" s="13">
        <f t="shared" si="9"/>
        <v>28232</v>
      </c>
      <c r="O113" s="9"/>
      <c r="P113" s="9">
        <v>9015</v>
      </c>
      <c r="Q113" s="9">
        <v>4120</v>
      </c>
      <c r="R113" s="9"/>
      <c r="S113" s="9"/>
      <c r="T113" s="9"/>
      <c r="U113" s="8"/>
      <c r="V113" s="13">
        <f t="shared" si="10"/>
        <v>41367</v>
      </c>
      <c r="W113" s="15" t="s">
        <v>49</v>
      </c>
    </row>
    <row r="114" spans="1:23" ht="51.75" x14ac:dyDescent="0.25">
      <c r="A114" s="5" t="s">
        <v>112</v>
      </c>
      <c r="B114" s="5" t="s">
        <v>117</v>
      </c>
      <c r="C114" s="12" t="s">
        <v>48</v>
      </c>
      <c r="D114" s="9"/>
      <c r="E114" s="9"/>
      <c r="F114" s="9"/>
      <c r="G114" s="9"/>
      <c r="H114" s="9"/>
      <c r="I114" s="9"/>
      <c r="J114" s="9"/>
      <c r="K114" s="8"/>
      <c r="L114" s="8"/>
      <c r="M114" s="9"/>
      <c r="N114" s="13">
        <f t="shared" si="9"/>
        <v>0</v>
      </c>
      <c r="O114" s="9"/>
      <c r="P114" s="9"/>
      <c r="Q114" s="9"/>
      <c r="R114" s="9"/>
      <c r="S114" s="9"/>
      <c r="T114" s="9"/>
      <c r="U114" s="8"/>
      <c r="V114" s="13">
        <f t="shared" si="10"/>
        <v>0</v>
      </c>
      <c r="W114" s="15" t="s">
        <v>49</v>
      </c>
    </row>
    <row r="115" spans="1:23" ht="45" x14ac:dyDescent="0.25">
      <c r="A115" s="5" t="s">
        <v>112</v>
      </c>
      <c r="B115" s="5" t="s">
        <v>88</v>
      </c>
      <c r="C115" s="19" t="s">
        <v>48</v>
      </c>
      <c r="D115" s="9"/>
      <c r="E115" s="9"/>
      <c r="F115" s="9"/>
      <c r="G115" s="9"/>
      <c r="H115" s="9"/>
      <c r="I115" s="9"/>
      <c r="J115" s="9"/>
      <c r="K115" s="8"/>
      <c r="L115" s="8"/>
      <c r="M115" s="9"/>
      <c r="N115" s="13">
        <f t="shared" si="9"/>
        <v>0</v>
      </c>
      <c r="O115" s="9"/>
      <c r="P115" s="9"/>
      <c r="Q115" s="9"/>
      <c r="R115" s="9"/>
      <c r="S115" s="9"/>
      <c r="T115" s="9"/>
      <c r="U115" s="8"/>
      <c r="V115" s="13">
        <f t="shared" si="10"/>
        <v>0</v>
      </c>
      <c r="W115" s="15" t="s">
        <v>49</v>
      </c>
    </row>
    <row r="116" spans="1:23" ht="45" x14ac:dyDescent="0.25">
      <c r="A116" s="5" t="s">
        <v>112</v>
      </c>
      <c r="B116" s="5" t="s">
        <v>118</v>
      </c>
      <c r="C116" s="12" t="s">
        <v>48</v>
      </c>
      <c r="D116" s="9"/>
      <c r="E116" s="9"/>
      <c r="F116" s="9"/>
      <c r="G116" s="9"/>
      <c r="H116" s="9"/>
      <c r="I116" s="9"/>
      <c r="J116" s="9"/>
      <c r="K116" s="8"/>
      <c r="L116" s="8"/>
      <c r="M116" s="9"/>
      <c r="N116" s="13">
        <f t="shared" si="9"/>
        <v>0</v>
      </c>
      <c r="O116" s="9"/>
      <c r="P116" s="9"/>
      <c r="Q116" s="9"/>
      <c r="R116" s="9"/>
      <c r="S116" s="9"/>
      <c r="T116" s="9"/>
      <c r="U116" s="8"/>
      <c r="V116" s="13">
        <f t="shared" si="10"/>
        <v>0</v>
      </c>
      <c r="W116" s="15" t="s">
        <v>49</v>
      </c>
    </row>
    <row r="117" spans="1:23" ht="45" x14ac:dyDescent="0.25">
      <c r="A117" s="5" t="s">
        <v>112</v>
      </c>
      <c r="B117" s="5" t="s">
        <v>119</v>
      </c>
      <c r="C117" s="12" t="s">
        <v>48</v>
      </c>
      <c r="D117" s="9"/>
      <c r="E117" s="9"/>
      <c r="F117" s="9"/>
      <c r="G117" s="9"/>
      <c r="H117" s="9">
        <v>26</v>
      </c>
      <c r="I117" s="9">
        <v>220</v>
      </c>
      <c r="J117" s="9"/>
      <c r="K117" s="8"/>
      <c r="L117" s="8"/>
      <c r="M117" s="9"/>
      <c r="N117" s="13">
        <f t="shared" si="9"/>
        <v>246</v>
      </c>
      <c r="O117" s="9"/>
      <c r="P117" s="9">
        <v>3677</v>
      </c>
      <c r="Q117" s="9">
        <v>815</v>
      </c>
      <c r="R117" s="9"/>
      <c r="S117" s="9"/>
      <c r="T117" s="9"/>
      <c r="U117" s="8"/>
      <c r="V117" s="13">
        <f t="shared" si="10"/>
        <v>4738</v>
      </c>
      <c r="W117" s="15" t="s">
        <v>49</v>
      </c>
    </row>
    <row r="118" spans="1:23" ht="45" x14ac:dyDescent="0.25">
      <c r="A118" s="5" t="s">
        <v>112</v>
      </c>
      <c r="B118" s="5" t="s">
        <v>120</v>
      </c>
      <c r="C118" s="12" t="s">
        <v>52</v>
      </c>
      <c r="D118" s="9">
        <v>25151</v>
      </c>
      <c r="E118" s="9">
        <v>296</v>
      </c>
      <c r="F118" s="9">
        <v>3500</v>
      </c>
      <c r="G118" s="9">
        <v>766</v>
      </c>
      <c r="H118" s="9">
        <v>2690</v>
      </c>
      <c r="I118" s="9"/>
      <c r="J118" s="9">
        <v>2300</v>
      </c>
      <c r="K118" s="8">
        <v>4851</v>
      </c>
      <c r="L118" s="8"/>
      <c r="M118" s="9"/>
      <c r="N118" s="13">
        <f t="shared" si="9"/>
        <v>39554</v>
      </c>
      <c r="O118" s="9">
        <v>9</v>
      </c>
      <c r="P118" s="9">
        <v>2458</v>
      </c>
      <c r="Q118" s="9">
        <v>4329</v>
      </c>
      <c r="R118" s="9"/>
      <c r="S118" s="9"/>
      <c r="T118" s="9"/>
      <c r="U118" s="8"/>
      <c r="V118" s="13">
        <f t="shared" si="10"/>
        <v>46350</v>
      </c>
      <c r="W118" s="15" t="s">
        <v>53</v>
      </c>
    </row>
    <row r="119" spans="1:23" ht="45" x14ac:dyDescent="0.25">
      <c r="A119" s="5" t="s">
        <v>112</v>
      </c>
      <c r="B119" s="5" t="s">
        <v>60</v>
      </c>
      <c r="C119" s="12" t="s">
        <v>57</v>
      </c>
      <c r="D119" s="9"/>
      <c r="E119" s="9"/>
      <c r="F119" s="9"/>
      <c r="G119" s="9"/>
      <c r="H119" s="9"/>
      <c r="I119" s="9"/>
      <c r="J119" s="9"/>
      <c r="K119" s="8">
        <v>335</v>
      </c>
      <c r="L119" s="8"/>
      <c r="M119" s="9"/>
      <c r="N119" s="13">
        <f t="shared" si="9"/>
        <v>335</v>
      </c>
      <c r="O119" s="9"/>
      <c r="P119" s="9"/>
      <c r="Q119" s="9"/>
      <c r="R119" s="9"/>
      <c r="S119" s="9"/>
      <c r="T119" s="9"/>
      <c r="U119" s="8"/>
      <c r="V119" s="13">
        <f t="shared" si="10"/>
        <v>335</v>
      </c>
      <c r="W119" s="15" t="s">
        <v>53</v>
      </c>
    </row>
    <row r="120" spans="1:23" ht="45" x14ac:dyDescent="0.25">
      <c r="A120" s="5" t="s">
        <v>112</v>
      </c>
      <c r="B120" s="5" t="s">
        <v>54</v>
      </c>
      <c r="C120" s="12" t="s">
        <v>52</v>
      </c>
      <c r="D120" s="9">
        <v>24500</v>
      </c>
      <c r="E120" s="9"/>
      <c r="F120" s="9"/>
      <c r="G120" s="9"/>
      <c r="H120" s="9"/>
      <c r="I120" s="9"/>
      <c r="J120" s="9"/>
      <c r="K120" s="8"/>
      <c r="L120" s="8"/>
      <c r="M120" s="9"/>
      <c r="N120" s="13">
        <f t="shared" si="9"/>
        <v>24500</v>
      </c>
      <c r="O120" s="9"/>
      <c r="P120" s="9"/>
      <c r="Q120" s="9"/>
      <c r="R120" s="9"/>
      <c r="S120" s="9"/>
      <c r="T120" s="9"/>
      <c r="U120" s="8"/>
      <c r="V120" s="13">
        <f t="shared" si="10"/>
        <v>24500</v>
      </c>
      <c r="W120" s="15" t="s">
        <v>53</v>
      </c>
    </row>
    <row r="121" spans="1:23" ht="64.5" x14ac:dyDescent="0.25">
      <c r="A121" s="5" t="s">
        <v>112</v>
      </c>
      <c r="B121" s="5" t="s">
        <v>55</v>
      </c>
      <c r="C121" s="12" t="s">
        <v>52</v>
      </c>
      <c r="D121" s="9">
        <v>134</v>
      </c>
      <c r="E121" s="9"/>
      <c r="F121" s="9"/>
      <c r="G121" s="9"/>
      <c r="H121" s="9"/>
      <c r="I121" s="9"/>
      <c r="J121" s="9"/>
      <c r="K121" s="8"/>
      <c r="L121" s="8"/>
      <c r="M121" s="9"/>
      <c r="N121" s="13">
        <f t="shared" si="9"/>
        <v>134</v>
      </c>
      <c r="O121" s="9"/>
      <c r="P121" s="9"/>
      <c r="Q121" s="9"/>
      <c r="R121" s="9"/>
      <c r="S121" s="9"/>
      <c r="T121" s="9"/>
      <c r="U121" s="8"/>
      <c r="V121" s="13">
        <f t="shared" si="10"/>
        <v>134</v>
      </c>
      <c r="W121" s="15" t="s">
        <v>53</v>
      </c>
    </row>
    <row r="122" spans="1:23" ht="45" x14ac:dyDescent="0.25">
      <c r="A122" s="5" t="s">
        <v>112</v>
      </c>
      <c r="B122" s="5" t="s">
        <v>56</v>
      </c>
      <c r="C122" s="12" t="s">
        <v>57</v>
      </c>
      <c r="D122" s="9">
        <v>9560</v>
      </c>
      <c r="E122" s="9">
        <v>926</v>
      </c>
      <c r="F122" s="9"/>
      <c r="G122" s="9">
        <v>665</v>
      </c>
      <c r="H122" s="9">
        <v>5571</v>
      </c>
      <c r="I122" s="9">
        <v>2600</v>
      </c>
      <c r="J122" s="9">
        <v>0</v>
      </c>
      <c r="K122" s="8">
        <v>4454</v>
      </c>
      <c r="L122" s="8"/>
      <c r="M122" s="9"/>
      <c r="N122" s="13">
        <f t="shared" si="9"/>
        <v>23776</v>
      </c>
      <c r="O122" s="9">
        <v>118</v>
      </c>
      <c r="P122" s="9">
        <v>9127</v>
      </c>
      <c r="Q122" s="9">
        <v>10289</v>
      </c>
      <c r="R122" s="9">
        <v>205</v>
      </c>
      <c r="S122" s="9"/>
      <c r="T122" s="9"/>
      <c r="U122" s="8"/>
      <c r="V122" s="13">
        <f t="shared" si="10"/>
        <v>43515</v>
      </c>
      <c r="W122" s="15" t="s">
        <v>53</v>
      </c>
    </row>
    <row r="123" spans="1:23" ht="51.75" x14ac:dyDescent="0.25">
      <c r="A123" s="5" t="s">
        <v>112</v>
      </c>
      <c r="B123" s="5" t="s">
        <v>93</v>
      </c>
      <c r="C123" s="12" t="s">
        <v>57</v>
      </c>
      <c r="D123" s="9">
        <v>6820</v>
      </c>
      <c r="E123" s="9"/>
      <c r="F123" s="9"/>
      <c r="G123" s="9"/>
      <c r="H123" s="9"/>
      <c r="I123" s="9"/>
      <c r="J123" s="9"/>
      <c r="K123" s="9"/>
      <c r="L123" s="8"/>
      <c r="M123" s="9"/>
      <c r="N123" s="13">
        <f t="shared" si="9"/>
        <v>6820</v>
      </c>
      <c r="O123" s="9"/>
      <c r="P123" s="9"/>
      <c r="Q123" s="9"/>
      <c r="R123" s="9"/>
      <c r="S123" s="9"/>
      <c r="T123" s="9"/>
      <c r="U123" s="8"/>
      <c r="V123" s="13">
        <f t="shared" si="10"/>
        <v>6820</v>
      </c>
      <c r="W123" s="15" t="s">
        <v>53</v>
      </c>
    </row>
    <row r="124" spans="1:23" ht="51.75" x14ac:dyDescent="0.25">
      <c r="A124" s="18" t="s">
        <v>112</v>
      </c>
      <c r="B124" s="18" t="s">
        <v>121</v>
      </c>
      <c r="C124" s="19" t="s">
        <v>57</v>
      </c>
      <c r="D124" s="9"/>
      <c r="E124" s="9"/>
      <c r="F124" s="9"/>
      <c r="G124" s="9"/>
      <c r="H124" s="9"/>
      <c r="I124" s="9"/>
      <c r="J124" s="9"/>
      <c r="K124" s="9"/>
      <c r="L124" s="8"/>
      <c r="M124" s="9"/>
      <c r="N124" s="13">
        <f t="shared" si="9"/>
        <v>0</v>
      </c>
      <c r="O124" s="9"/>
      <c r="P124" s="9">
        <v>4219</v>
      </c>
      <c r="Q124" s="9"/>
      <c r="R124" s="9"/>
      <c r="S124" s="9"/>
      <c r="T124" s="9"/>
      <c r="U124" s="8"/>
      <c r="V124" s="13">
        <f t="shared" si="10"/>
        <v>4219</v>
      </c>
      <c r="W124" s="15" t="s">
        <v>53</v>
      </c>
    </row>
    <row r="125" spans="1:23" ht="30" x14ac:dyDescent="0.25">
      <c r="A125" s="5" t="s">
        <v>112</v>
      </c>
      <c r="B125" s="5" t="s">
        <v>97</v>
      </c>
      <c r="C125" s="12" t="s">
        <v>98</v>
      </c>
      <c r="D125" s="9">
        <v>75645</v>
      </c>
      <c r="E125" s="9">
        <v>335</v>
      </c>
      <c r="F125" s="9"/>
      <c r="G125" s="9">
        <v>1620</v>
      </c>
      <c r="H125" s="9">
        <v>4644</v>
      </c>
      <c r="I125" s="9">
        <v>1400</v>
      </c>
      <c r="J125" s="9">
        <v>1616</v>
      </c>
      <c r="K125" s="9">
        <v>20710</v>
      </c>
      <c r="L125" s="9"/>
      <c r="M125" s="9"/>
      <c r="N125" s="13">
        <f t="shared" si="9"/>
        <v>105970</v>
      </c>
      <c r="O125" s="9">
        <v>15</v>
      </c>
      <c r="P125" s="9">
        <v>5281</v>
      </c>
      <c r="Q125" s="9">
        <v>6380</v>
      </c>
      <c r="R125" s="9"/>
      <c r="S125" s="9"/>
      <c r="T125" s="9"/>
      <c r="U125" s="9"/>
      <c r="V125" s="13">
        <f t="shared" si="10"/>
        <v>117646</v>
      </c>
      <c r="W125" s="15" t="s">
        <v>65</v>
      </c>
    </row>
    <row r="126" spans="1:23" ht="64.5" x14ac:dyDescent="0.25">
      <c r="A126" s="5" t="s">
        <v>112</v>
      </c>
      <c r="B126" s="5" t="s">
        <v>99</v>
      </c>
      <c r="C126" s="12" t="s">
        <v>98</v>
      </c>
      <c r="D126" s="9">
        <v>5305</v>
      </c>
      <c r="E126" s="9"/>
      <c r="F126" s="9"/>
      <c r="G126" s="9"/>
      <c r="H126" s="9"/>
      <c r="I126" s="9"/>
      <c r="J126" s="9"/>
      <c r="K126" s="9"/>
      <c r="L126" s="9"/>
      <c r="M126" s="9"/>
      <c r="N126" s="13">
        <f t="shared" si="9"/>
        <v>5305</v>
      </c>
      <c r="O126" s="9"/>
      <c r="P126" s="9"/>
      <c r="Q126" s="9"/>
      <c r="R126" s="9"/>
      <c r="S126" s="9"/>
      <c r="T126" s="9"/>
      <c r="U126" s="9"/>
      <c r="V126" s="13">
        <f t="shared" si="10"/>
        <v>5305</v>
      </c>
      <c r="W126" s="15" t="s">
        <v>65</v>
      </c>
    </row>
    <row r="127" spans="1:23" ht="51.75" x14ac:dyDescent="0.25">
      <c r="A127" s="5" t="s">
        <v>112</v>
      </c>
      <c r="B127" s="5" t="s">
        <v>100</v>
      </c>
      <c r="C127" s="12" t="s">
        <v>98</v>
      </c>
      <c r="D127" s="9">
        <v>248</v>
      </c>
      <c r="E127" s="9"/>
      <c r="F127" s="9"/>
      <c r="G127" s="9"/>
      <c r="H127" s="9"/>
      <c r="I127" s="9"/>
      <c r="J127" s="9"/>
      <c r="K127" s="9"/>
      <c r="L127" s="9"/>
      <c r="M127" s="9"/>
      <c r="N127" s="13">
        <f t="shared" si="9"/>
        <v>248</v>
      </c>
      <c r="O127" s="9"/>
      <c r="P127" s="9"/>
      <c r="Q127" s="9"/>
      <c r="R127" s="9"/>
      <c r="S127" s="9"/>
      <c r="T127" s="9"/>
      <c r="U127" s="9"/>
      <c r="V127" s="13">
        <f t="shared" si="10"/>
        <v>248</v>
      </c>
      <c r="W127" s="15" t="s">
        <v>65</v>
      </c>
    </row>
    <row r="128" spans="1:23" ht="30" x14ac:dyDescent="0.25">
      <c r="A128" s="5" t="s">
        <v>112</v>
      </c>
      <c r="B128" s="5" t="s">
        <v>122</v>
      </c>
      <c r="C128" s="12" t="s">
        <v>98</v>
      </c>
      <c r="D128" s="9">
        <v>25612</v>
      </c>
      <c r="E128" s="9"/>
      <c r="F128" s="9"/>
      <c r="G128" s="9">
        <v>271</v>
      </c>
      <c r="H128" s="9"/>
      <c r="I128" s="9"/>
      <c r="J128" s="9"/>
      <c r="K128" s="9"/>
      <c r="L128" s="9"/>
      <c r="M128" s="9"/>
      <c r="N128" s="13">
        <f t="shared" si="9"/>
        <v>25883</v>
      </c>
      <c r="O128" s="9"/>
      <c r="P128" s="9"/>
      <c r="Q128" s="9">
        <v>270</v>
      </c>
      <c r="R128" s="9"/>
      <c r="S128" s="9"/>
      <c r="T128" s="9"/>
      <c r="U128" s="9"/>
      <c r="V128" s="13">
        <f t="shared" si="10"/>
        <v>26153</v>
      </c>
      <c r="W128" s="15" t="s">
        <v>65</v>
      </c>
    </row>
    <row r="129" spans="1:23" ht="45" x14ac:dyDescent="0.25">
      <c r="A129" s="5" t="s">
        <v>112</v>
      </c>
      <c r="B129" s="5" t="s">
        <v>123</v>
      </c>
      <c r="C129" s="12" t="s">
        <v>45</v>
      </c>
      <c r="D129" s="9">
        <v>819</v>
      </c>
      <c r="E129" s="9"/>
      <c r="F129" s="9"/>
      <c r="G129" s="9"/>
      <c r="H129" s="9"/>
      <c r="I129" s="9"/>
      <c r="J129" s="9"/>
      <c r="K129" s="9"/>
      <c r="L129" s="9"/>
      <c r="M129" s="9"/>
      <c r="N129" s="13">
        <f t="shared" si="9"/>
        <v>819</v>
      </c>
      <c r="O129" s="9"/>
      <c r="P129" s="9">
        <v>280</v>
      </c>
      <c r="Q129" s="9">
        <v>285</v>
      </c>
      <c r="R129" s="9"/>
      <c r="S129" s="9"/>
      <c r="T129" s="9"/>
      <c r="U129" s="9"/>
      <c r="V129" s="13">
        <f t="shared" si="10"/>
        <v>1384</v>
      </c>
      <c r="W129" s="15" t="s">
        <v>46</v>
      </c>
    </row>
    <row r="130" spans="1:23" ht="45" x14ac:dyDescent="0.25">
      <c r="A130" s="5" t="s">
        <v>112</v>
      </c>
      <c r="B130" s="5" t="s">
        <v>68</v>
      </c>
      <c r="C130" s="12" t="s">
        <v>62</v>
      </c>
      <c r="D130" s="9"/>
      <c r="E130" s="9">
        <v>8</v>
      </c>
      <c r="F130" s="9"/>
      <c r="G130" s="9"/>
      <c r="H130" s="9"/>
      <c r="I130" s="9"/>
      <c r="J130" s="9">
        <v>3821</v>
      </c>
      <c r="K130" s="9"/>
      <c r="L130" s="9">
        <v>6993</v>
      </c>
      <c r="M130" s="9"/>
      <c r="N130" s="13">
        <f t="shared" si="9"/>
        <v>10822</v>
      </c>
      <c r="O130" s="9"/>
      <c r="P130" s="9"/>
      <c r="Q130" s="9"/>
      <c r="R130" s="9"/>
      <c r="S130" s="9"/>
      <c r="T130" s="9"/>
      <c r="U130" s="9"/>
      <c r="V130" s="13">
        <f t="shared" si="10"/>
        <v>10822</v>
      </c>
      <c r="W130" s="15" t="s">
        <v>53</v>
      </c>
    </row>
    <row r="131" spans="1:23" ht="45" x14ac:dyDescent="0.25">
      <c r="A131" s="5" t="s">
        <v>112</v>
      </c>
      <c r="B131" s="5" t="s">
        <v>71</v>
      </c>
      <c r="C131" s="12" t="s">
        <v>57</v>
      </c>
      <c r="D131" s="9">
        <v>77870</v>
      </c>
      <c r="E131" s="9"/>
      <c r="F131" s="9"/>
      <c r="G131" s="9"/>
      <c r="H131" s="9"/>
      <c r="I131" s="9"/>
      <c r="J131" s="9"/>
      <c r="K131" s="9"/>
      <c r="L131" s="9"/>
      <c r="M131" s="9"/>
      <c r="N131" s="13">
        <f t="shared" si="9"/>
        <v>77870</v>
      </c>
      <c r="O131" s="9"/>
      <c r="P131" s="9"/>
      <c r="Q131" s="9"/>
      <c r="R131" s="9"/>
      <c r="S131" s="9"/>
      <c r="T131" s="9"/>
      <c r="U131" s="9"/>
      <c r="V131" s="13">
        <f t="shared" si="10"/>
        <v>77870</v>
      </c>
      <c r="W131" s="15" t="s">
        <v>53</v>
      </c>
    </row>
    <row r="132" spans="1:23" ht="51.75" x14ac:dyDescent="0.25">
      <c r="A132" s="5" t="s">
        <v>112</v>
      </c>
      <c r="B132" s="5" t="s">
        <v>72</v>
      </c>
      <c r="C132" s="12" t="s">
        <v>57</v>
      </c>
      <c r="D132" s="9">
        <v>4158</v>
      </c>
      <c r="E132" s="9"/>
      <c r="F132" s="9"/>
      <c r="G132" s="9"/>
      <c r="H132" s="9"/>
      <c r="I132" s="9"/>
      <c r="J132" s="9"/>
      <c r="K132" s="9"/>
      <c r="L132" s="9"/>
      <c r="M132" s="9"/>
      <c r="N132" s="13">
        <f t="shared" si="9"/>
        <v>4158</v>
      </c>
      <c r="O132" s="9"/>
      <c r="P132" s="9"/>
      <c r="Q132" s="9"/>
      <c r="R132" s="9"/>
      <c r="S132" s="9"/>
      <c r="T132" s="9"/>
      <c r="U132" s="9"/>
      <c r="V132" s="13">
        <f t="shared" si="10"/>
        <v>4158</v>
      </c>
      <c r="W132" s="15" t="s">
        <v>53</v>
      </c>
    </row>
    <row r="133" spans="1:23" ht="45" x14ac:dyDescent="0.25">
      <c r="A133" s="5" t="s">
        <v>112</v>
      </c>
      <c r="B133" s="5" t="s">
        <v>73</v>
      </c>
      <c r="C133" s="12" t="s">
        <v>74</v>
      </c>
      <c r="D133" s="9">
        <v>3151</v>
      </c>
      <c r="E133" s="9"/>
      <c r="F133" s="9"/>
      <c r="G133" s="9"/>
      <c r="H133" s="9"/>
      <c r="I133" s="9"/>
      <c r="J133" s="9"/>
      <c r="K133" s="9"/>
      <c r="L133" s="9"/>
      <c r="M133" s="9"/>
      <c r="N133" s="13">
        <f t="shared" si="9"/>
        <v>3151</v>
      </c>
      <c r="O133" s="9"/>
      <c r="P133" s="9"/>
      <c r="Q133" s="9"/>
      <c r="R133" s="9"/>
      <c r="S133" s="9"/>
      <c r="T133" s="9"/>
      <c r="U133" s="9"/>
      <c r="V133" s="13">
        <f t="shared" si="10"/>
        <v>3151</v>
      </c>
      <c r="W133" s="15" t="s">
        <v>53</v>
      </c>
    </row>
    <row r="134" spans="1:23" ht="45" x14ac:dyDescent="0.25">
      <c r="A134" s="5" t="s">
        <v>112</v>
      </c>
      <c r="B134" s="5" t="s">
        <v>75</v>
      </c>
      <c r="C134" s="12" t="s">
        <v>74</v>
      </c>
      <c r="D134" s="9">
        <v>140</v>
      </c>
      <c r="E134" s="9"/>
      <c r="F134" s="9"/>
      <c r="G134" s="9"/>
      <c r="H134" s="9"/>
      <c r="I134" s="9"/>
      <c r="J134" s="9"/>
      <c r="K134" s="9"/>
      <c r="L134" s="9"/>
      <c r="M134" s="9"/>
      <c r="N134" s="13">
        <f t="shared" si="9"/>
        <v>140</v>
      </c>
      <c r="O134" s="9"/>
      <c r="P134" s="9"/>
      <c r="Q134" s="9"/>
      <c r="R134" s="9"/>
      <c r="S134" s="9"/>
      <c r="T134" s="9"/>
      <c r="U134" s="9"/>
      <c r="V134" s="13">
        <f t="shared" si="10"/>
        <v>140</v>
      </c>
      <c r="W134" s="15" t="s">
        <v>53</v>
      </c>
    </row>
    <row r="135" spans="1:23" ht="45" x14ac:dyDescent="0.25">
      <c r="A135" s="5" t="s">
        <v>112</v>
      </c>
      <c r="B135" s="5" t="s">
        <v>76</v>
      </c>
      <c r="C135" s="12" t="s">
        <v>52</v>
      </c>
      <c r="D135" s="9">
        <v>11085</v>
      </c>
      <c r="E135" s="9"/>
      <c r="F135" s="9"/>
      <c r="G135" s="9"/>
      <c r="H135" s="9"/>
      <c r="I135" s="9"/>
      <c r="J135" s="9"/>
      <c r="K135" s="9"/>
      <c r="L135" s="9"/>
      <c r="M135" s="9"/>
      <c r="N135" s="13">
        <f t="shared" si="9"/>
        <v>11085</v>
      </c>
      <c r="O135" s="9"/>
      <c r="P135" s="9"/>
      <c r="Q135" s="9"/>
      <c r="R135" s="9"/>
      <c r="S135" s="9"/>
      <c r="T135" s="9"/>
      <c r="U135" s="9"/>
      <c r="V135" s="13">
        <f t="shared" si="10"/>
        <v>11085</v>
      </c>
      <c r="W135" s="15" t="s">
        <v>53</v>
      </c>
    </row>
    <row r="136" spans="1:23" ht="64.5" x14ac:dyDescent="0.25">
      <c r="A136" s="5" t="s">
        <v>112</v>
      </c>
      <c r="B136" s="5" t="s">
        <v>77</v>
      </c>
      <c r="C136" s="12" t="s">
        <v>52</v>
      </c>
      <c r="D136" s="9">
        <v>456</v>
      </c>
      <c r="E136" s="9"/>
      <c r="F136" s="9"/>
      <c r="G136" s="9"/>
      <c r="H136" s="9"/>
      <c r="I136" s="9"/>
      <c r="J136" s="9"/>
      <c r="K136" s="9"/>
      <c r="L136" s="9"/>
      <c r="M136" s="9"/>
      <c r="N136" s="13">
        <f t="shared" si="9"/>
        <v>456</v>
      </c>
      <c r="O136" s="9"/>
      <c r="P136" s="9"/>
      <c r="Q136" s="9"/>
      <c r="R136" s="9"/>
      <c r="S136" s="9"/>
      <c r="T136" s="9"/>
      <c r="U136" s="9"/>
      <c r="V136" s="13">
        <f t="shared" si="10"/>
        <v>456</v>
      </c>
      <c r="W136" s="15" t="s">
        <v>53</v>
      </c>
    </row>
    <row r="137" spans="1:23" ht="45" x14ac:dyDescent="0.25">
      <c r="A137" s="5" t="s">
        <v>112</v>
      </c>
      <c r="B137" s="5" t="s">
        <v>124</v>
      </c>
      <c r="C137" s="12" t="s">
        <v>57</v>
      </c>
      <c r="D137" s="9">
        <v>340397</v>
      </c>
      <c r="E137" s="9">
        <v>2300</v>
      </c>
      <c r="F137" s="9">
        <v>14750</v>
      </c>
      <c r="G137" s="9">
        <v>2800</v>
      </c>
      <c r="H137" s="9">
        <v>8928</v>
      </c>
      <c r="I137" s="9"/>
      <c r="J137" s="9">
        <v>2520</v>
      </c>
      <c r="K137" s="9">
        <v>20463</v>
      </c>
      <c r="L137" s="9"/>
      <c r="M137" s="9"/>
      <c r="N137" s="13">
        <f t="shared" si="9"/>
        <v>392158</v>
      </c>
      <c r="O137" s="9">
        <v>350</v>
      </c>
      <c r="P137" s="9">
        <v>39543</v>
      </c>
      <c r="Q137" s="9">
        <v>28817</v>
      </c>
      <c r="R137" s="9"/>
      <c r="S137" s="9">
        <v>11300</v>
      </c>
      <c r="T137" s="9"/>
      <c r="U137" s="9"/>
      <c r="V137" s="13">
        <f t="shared" si="10"/>
        <v>472168</v>
      </c>
      <c r="W137" s="15" t="s">
        <v>53</v>
      </c>
    </row>
    <row r="138" spans="1:23" ht="45" x14ac:dyDescent="0.25">
      <c r="A138" s="5" t="s">
        <v>112</v>
      </c>
      <c r="B138" s="5" t="s">
        <v>125</v>
      </c>
      <c r="C138" s="12" t="s">
        <v>57</v>
      </c>
      <c r="D138" s="9">
        <v>12851</v>
      </c>
      <c r="E138" s="9"/>
      <c r="F138" s="9"/>
      <c r="G138" s="9"/>
      <c r="H138" s="9"/>
      <c r="I138" s="9"/>
      <c r="J138" s="9"/>
      <c r="K138" s="9"/>
      <c r="L138" s="9"/>
      <c r="M138" s="9"/>
      <c r="N138" s="13">
        <f t="shared" si="9"/>
        <v>12851</v>
      </c>
      <c r="O138" s="9"/>
      <c r="P138" s="9"/>
      <c r="Q138" s="9"/>
      <c r="R138" s="9"/>
      <c r="S138" s="9"/>
      <c r="T138" s="9"/>
      <c r="U138" s="9"/>
      <c r="V138" s="13">
        <f t="shared" si="10"/>
        <v>12851</v>
      </c>
      <c r="W138" s="15" t="s">
        <v>53</v>
      </c>
    </row>
    <row r="139" spans="1:23" ht="30" x14ac:dyDescent="0.25">
      <c r="A139" s="5" t="s">
        <v>112</v>
      </c>
      <c r="B139" s="5" t="s">
        <v>78</v>
      </c>
      <c r="C139" s="12" t="s">
        <v>79</v>
      </c>
      <c r="D139" s="9"/>
      <c r="E139" s="9"/>
      <c r="F139" s="9"/>
      <c r="G139" s="9"/>
      <c r="H139" s="9"/>
      <c r="I139" s="9"/>
      <c r="J139" s="9"/>
      <c r="K139" s="9"/>
      <c r="L139" s="9"/>
      <c r="M139" s="9"/>
      <c r="N139" s="13">
        <f t="shared" si="9"/>
        <v>0</v>
      </c>
      <c r="O139" s="9"/>
      <c r="P139" s="9"/>
      <c r="Q139" s="9"/>
      <c r="R139" s="9"/>
      <c r="S139" s="9"/>
      <c r="T139" s="9">
        <v>3574</v>
      </c>
      <c r="U139" s="9"/>
      <c r="V139" s="13">
        <f t="shared" si="10"/>
        <v>3574</v>
      </c>
      <c r="W139" s="15" t="s">
        <v>65</v>
      </c>
    </row>
    <row r="140" spans="1:23" ht="45" x14ac:dyDescent="0.25">
      <c r="A140" s="5" t="s">
        <v>112</v>
      </c>
      <c r="B140" s="5" t="s">
        <v>80</v>
      </c>
      <c r="C140" s="12"/>
      <c r="D140" s="9">
        <v>8085</v>
      </c>
      <c r="E140" s="9"/>
      <c r="F140" s="9"/>
      <c r="G140" s="9"/>
      <c r="H140" s="9"/>
      <c r="I140" s="9"/>
      <c r="J140" s="9"/>
      <c r="K140" s="9"/>
      <c r="L140" s="9"/>
      <c r="M140" s="9"/>
      <c r="N140" s="13">
        <f t="shared" si="9"/>
        <v>8085</v>
      </c>
      <c r="O140" s="9"/>
      <c r="P140" s="9"/>
      <c r="Q140" s="9"/>
      <c r="R140" s="9"/>
      <c r="S140" s="9"/>
      <c r="T140" s="9"/>
      <c r="U140" s="9"/>
      <c r="V140" s="13">
        <f t="shared" si="10"/>
        <v>8085</v>
      </c>
      <c r="W140" s="15" t="s">
        <v>33</v>
      </c>
    </row>
    <row r="141" spans="1:23" ht="45" x14ac:dyDescent="0.25">
      <c r="A141" s="5" t="s">
        <v>112</v>
      </c>
      <c r="B141" s="5" t="s">
        <v>81</v>
      </c>
      <c r="C141" s="12"/>
      <c r="D141" s="9">
        <v>8421</v>
      </c>
      <c r="E141" s="9"/>
      <c r="F141" s="9"/>
      <c r="G141" s="9"/>
      <c r="H141" s="9"/>
      <c r="I141" s="9"/>
      <c r="J141" s="9"/>
      <c r="K141" s="9"/>
      <c r="L141" s="9"/>
      <c r="M141" s="9"/>
      <c r="N141" s="13">
        <f t="shared" si="9"/>
        <v>8421</v>
      </c>
      <c r="O141" s="9"/>
      <c r="P141" s="9"/>
      <c r="Q141" s="9"/>
      <c r="R141" s="9"/>
      <c r="S141" s="9"/>
      <c r="T141" s="9"/>
      <c r="U141" s="9"/>
      <c r="V141" s="13">
        <f t="shared" si="10"/>
        <v>8421</v>
      </c>
      <c r="W141" s="15" t="s">
        <v>33</v>
      </c>
    </row>
    <row r="142" spans="1:23" ht="30" x14ac:dyDescent="0.25">
      <c r="A142" s="5" t="s">
        <v>112</v>
      </c>
      <c r="B142" s="5" t="s">
        <v>126</v>
      </c>
      <c r="C142" s="12" t="s">
        <v>64</v>
      </c>
      <c r="D142" s="9"/>
      <c r="E142" s="9">
        <v>51</v>
      </c>
      <c r="F142" s="9"/>
      <c r="G142" s="9"/>
      <c r="H142" s="9"/>
      <c r="I142" s="9"/>
      <c r="J142" s="9">
        <v>564</v>
      </c>
      <c r="K142" s="9"/>
      <c r="L142" s="9"/>
      <c r="M142" s="9"/>
      <c r="N142" s="13">
        <f t="shared" si="9"/>
        <v>615</v>
      </c>
      <c r="O142" s="9"/>
      <c r="P142" s="9">
        <v>30</v>
      </c>
      <c r="Q142" s="9">
        <v>15</v>
      </c>
      <c r="R142" s="9"/>
      <c r="S142" s="9"/>
      <c r="T142" s="9"/>
      <c r="U142" s="9"/>
      <c r="V142" s="13">
        <f t="shared" si="10"/>
        <v>660</v>
      </c>
      <c r="W142" s="15" t="s">
        <v>65</v>
      </c>
    </row>
    <row r="143" spans="1:23" x14ac:dyDescent="0.25">
      <c r="A143" s="23" t="s">
        <v>112</v>
      </c>
      <c r="B143" s="23" t="s">
        <v>82</v>
      </c>
      <c r="C143" s="24"/>
      <c r="D143" s="14">
        <f t="shared" ref="D143:V143" si="11">SUM(D106:D142)</f>
        <v>861074</v>
      </c>
      <c r="E143" s="14">
        <f t="shared" si="11"/>
        <v>5354</v>
      </c>
      <c r="F143" s="14">
        <f t="shared" si="11"/>
        <v>31783</v>
      </c>
      <c r="G143" s="14">
        <f t="shared" si="11"/>
        <v>6410</v>
      </c>
      <c r="H143" s="14">
        <f t="shared" si="11"/>
        <v>25688</v>
      </c>
      <c r="I143" s="14">
        <f t="shared" si="11"/>
        <v>4440</v>
      </c>
      <c r="J143" s="14">
        <f t="shared" si="11"/>
        <v>16940</v>
      </c>
      <c r="K143" s="14">
        <f t="shared" si="11"/>
        <v>50813</v>
      </c>
      <c r="L143" s="14">
        <f t="shared" si="11"/>
        <v>6993</v>
      </c>
      <c r="M143" s="14">
        <f t="shared" si="11"/>
        <v>437</v>
      </c>
      <c r="N143" s="14">
        <f t="shared" si="11"/>
        <v>1009932</v>
      </c>
      <c r="O143" s="14">
        <f t="shared" si="11"/>
        <v>879</v>
      </c>
      <c r="P143" s="14">
        <f t="shared" si="11"/>
        <v>100983</v>
      </c>
      <c r="Q143" s="14">
        <f t="shared" si="11"/>
        <v>63691</v>
      </c>
      <c r="R143" s="14">
        <f t="shared" si="11"/>
        <v>2656</v>
      </c>
      <c r="S143" s="14">
        <f t="shared" si="11"/>
        <v>11900</v>
      </c>
      <c r="T143" s="14">
        <f t="shared" si="11"/>
        <v>3574</v>
      </c>
      <c r="U143" s="14">
        <f t="shared" si="11"/>
        <v>0</v>
      </c>
      <c r="V143" s="14">
        <f t="shared" si="11"/>
        <v>1193615</v>
      </c>
    </row>
    <row r="144" spans="1:23" ht="45" x14ac:dyDescent="0.25">
      <c r="A144" s="5" t="s">
        <v>127</v>
      </c>
      <c r="B144" s="5" t="s">
        <v>31</v>
      </c>
      <c r="C144" s="12" t="s">
        <v>32</v>
      </c>
      <c r="D144" s="16">
        <v>65892</v>
      </c>
      <c r="E144" s="16">
        <v>1200</v>
      </c>
      <c r="F144" s="16"/>
      <c r="G144" s="16">
        <v>410</v>
      </c>
      <c r="H144" s="16">
        <v>2625</v>
      </c>
      <c r="I144" s="16"/>
      <c r="J144" s="16">
        <v>1900</v>
      </c>
      <c r="K144" s="16"/>
      <c r="L144" s="16"/>
      <c r="M144" s="16"/>
      <c r="N144" s="13">
        <f t="shared" ref="N144:N184" si="12">D144+E144+F144+G144+H144+I144+J144+K144+L144+M144</f>
        <v>72027</v>
      </c>
      <c r="O144" s="16">
        <v>30</v>
      </c>
      <c r="P144" s="16">
        <v>11294</v>
      </c>
      <c r="Q144" s="16">
        <v>4950</v>
      </c>
      <c r="R144" s="16"/>
      <c r="S144" s="16"/>
      <c r="T144" s="16"/>
      <c r="U144" s="16">
        <v>247</v>
      </c>
      <c r="V144" s="13">
        <f t="shared" ref="V144:V184" si="13">N144+O144+P144+Q144+R144+S144+T144+U144</f>
        <v>88548</v>
      </c>
      <c r="W144" s="15" t="s">
        <v>33</v>
      </c>
    </row>
    <row r="145" spans="1:23" ht="45" x14ac:dyDescent="0.25">
      <c r="A145" s="5" t="s">
        <v>127</v>
      </c>
      <c r="B145" s="5" t="s">
        <v>128</v>
      </c>
      <c r="C145" s="12" t="s">
        <v>32</v>
      </c>
      <c r="D145" s="16"/>
      <c r="E145" s="16"/>
      <c r="F145" s="16"/>
      <c r="G145" s="16"/>
      <c r="H145" s="16"/>
      <c r="I145" s="16"/>
      <c r="J145" s="16"/>
      <c r="K145" s="16"/>
      <c r="L145" s="16"/>
      <c r="M145" s="16"/>
      <c r="N145" s="13">
        <f t="shared" si="12"/>
        <v>0</v>
      </c>
      <c r="O145" s="16"/>
      <c r="P145" s="16">
        <v>500</v>
      </c>
      <c r="Q145" s="16">
        <v>400</v>
      </c>
      <c r="R145" s="16"/>
      <c r="S145" s="16"/>
      <c r="T145" s="16"/>
      <c r="U145" s="16"/>
      <c r="V145" s="13">
        <f t="shared" si="13"/>
        <v>900</v>
      </c>
      <c r="W145" s="15" t="s">
        <v>33</v>
      </c>
    </row>
    <row r="146" spans="1:23" ht="45" x14ac:dyDescent="0.25">
      <c r="A146" s="5" t="s">
        <v>127</v>
      </c>
      <c r="B146" s="5" t="s">
        <v>129</v>
      </c>
      <c r="C146" s="12" t="s">
        <v>130</v>
      </c>
      <c r="D146" s="16"/>
      <c r="E146" s="16"/>
      <c r="F146" s="16"/>
      <c r="G146" s="16"/>
      <c r="H146" s="16">
        <v>30</v>
      </c>
      <c r="I146" s="16"/>
      <c r="J146" s="16"/>
      <c r="K146" s="16"/>
      <c r="L146" s="16"/>
      <c r="M146" s="16"/>
      <c r="N146" s="13">
        <f t="shared" si="12"/>
        <v>30</v>
      </c>
      <c r="O146" s="16"/>
      <c r="P146" s="16"/>
      <c r="Q146" s="16">
        <v>110</v>
      </c>
      <c r="R146" s="16"/>
      <c r="S146" s="16"/>
      <c r="T146" s="16"/>
      <c r="U146" s="16"/>
      <c r="V146" s="13">
        <f t="shared" si="13"/>
        <v>140</v>
      </c>
      <c r="W146" s="15" t="s">
        <v>33</v>
      </c>
    </row>
    <row r="147" spans="1:23" ht="45" x14ac:dyDescent="0.25">
      <c r="A147" s="5" t="s">
        <v>127</v>
      </c>
      <c r="B147" s="5" t="s">
        <v>131</v>
      </c>
      <c r="C147" s="12" t="s">
        <v>130</v>
      </c>
      <c r="D147" s="16"/>
      <c r="E147" s="16"/>
      <c r="F147" s="16"/>
      <c r="G147" s="16"/>
      <c r="H147" s="16"/>
      <c r="I147" s="16"/>
      <c r="J147" s="16"/>
      <c r="K147" s="16"/>
      <c r="L147" s="16"/>
      <c r="M147" s="16"/>
      <c r="N147" s="13">
        <f t="shared" si="12"/>
        <v>0</v>
      </c>
      <c r="O147" s="16"/>
      <c r="P147" s="16">
        <v>800</v>
      </c>
      <c r="Q147" s="16"/>
      <c r="R147" s="16"/>
      <c r="S147" s="16"/>
      <c r="T147" s="16"/>
      <c r="U147" s="16"/>
      <c r="V147" s="13">
        <f t="shared" si="13"/>
        <v>800</v>
      </c>
      <c r="W147" s="15" t="s">
        <v>33</v>
      </c>
    </row>
    <row r="148" spans="1:23" ht="45" x14ac:dyDescent="0.25">
      <c r="A148" s="5" t="s">
        <v>127</v>
      </c>
      <c r="B148" s="5" t="s">
        <v>66</v>
      </c>
      <c r="C148" s="12" t="s">
        <v>67</v>
      </c>
      <c r="D148" s="16"/>
      <c r="E148" s="16">
        <v>230</v>
      </c>
      <c r="F148" s="16">
        <v>360</v>
      </c>
      <c r="G148" s="16"/>
      <c r="H148" s="16">
        <v>220</v>
      </c>
      <c r="I148" s="16"/>
      <c r="J148" s="16">
        <v>100</v>
      </c>
      <c r="K148" s="16"/>
      <c r="L148" s="16"/>
      <c r="M148" s="16"/>
      <c r="N148" s="13">
        <f t="shared" si="12"/>
        <v>910</v>
      </c>
      <c r="O148" s="16"/>
      <c r="P148" s="16">
        <v>180</v>
      </c>
      <c r="Q148" s="16">
        <v>60</v>
      </c>
      <c r="R148" s="16"/>
      <c r="S148" s="16"/>
      <c r="T148" s="16"/>
      <c r="U148" s="16"/>
      <c r="V148" s="13">
        <f t="shared" si="13"/>
        <v>1150</v>
      </c>
      <c r="W148" s="15" t="s">
        <v>33</v>
      </c>
    </row>
    <row r="149" spans="1:23" ht="45" x14ac:dyDescent="0.25">
      <c r="A149" s="5" t="s">
        <v>127</v>
      </c>
      <c r="B149" s="5" t="s">
        <v>123</v>
      </c>
      <c r="C149" s="12" t="s">
        <v>45</v>
      </c>
      <c r="D149" s="16">
        <v>13193</v>
      </c>
      <c r="E149" s="16"/>
      <c r="F149" s="16"/>
      <c r="G149" s="16"/>
      <c r="H149" s="16"/>
      <c r="I149" s="16"/>
      <c r="J149" s="16">
        <v>2800</v>
      </c>
      <c r="K149" s="16"/>
      <c r="L149" s="16"/>
      <c r="M149" s="16"/>
      <c r="N149" s="13">
        <f t="shared" si="12"/>
        <v>15993</v>
      </c>
      <c r="O149" s="16"/>
      <c r="P149" s="16">
        <v>4800</v>
      </c>
      <c r="Q149" s="16">
        <v>2000</v>
      </c>
      <c r="R149" s="16"/>
      <c r="S149" s="16"/>
      <c r="T149" s="16">
        <v>500</v>
      </c>
      <c r="U149" s="16"/>
      <c r="V149" s="13">
        <f t="shared" si="13"/>
        <v>23293</v>
      </c>
      <c r="W149" s="15" t="s">
        <v>46</v>
      </c>
    </row>
    <row r="150" spans="1:23" ht="45" x14ac:dyDescent="0.25">
      <c r="A150" s="5" t="s">
        <v>127</v>
      </c>
      <c r="B150" s="5" t="s">
        <v>47</v>
      </c>
      <c r="C150" s="12" t="s">
        <v>48</v>
      </c>
      <c r="D150" s="16">
        <v>9203</v>
      </c>
      <c r="E150" s="16">
        <v>775</v>
      </c>
      <c r="F150" s="16">
        <v>1660</v>
      </c>
      <c r="G150" s="16"/>
      <c r="H150" s="16">
        <v>800</v>
      </c>
      <c r="I150" s="16"/>
      <c r="J150" s="16">
        <v>25</v>
      </c>
      <c r="K150" s="16"/>
      <c r="L150" s="16"/>
      <c r="M150" s="16"/>
      <c r="N150" s="13">
        <f t="shared" si="12"/>
        <v>12463</v>
      </c>
      <c r="O150" s="16">
        <v>50</v>
      </c>
      <c r="P150" s="16">
        <v>1100</v>
      </c>
      <c r="Q150" s="16">
        <v>500</v>
      </c>
      <c r="R150" s="16">
        <v>3578</v>
      </c>
      <c r="S150" s="16"/>
      <c r="T150" s="16"/>
      <c r="U150" s="16"/>
      <c r="V150" s="13">
        <f t="shared" si="13"/>
        <v>17691</v>
      </c>
      <c r="W150" s="15" t="s">
        <v>49</v>
      </c>
    </row>
    <row r="151" spans="1:23" ht="45" x14ac:dyDescent="0.25">
      <c r="A151" s="5" t="s">
        <v>127</v>
      </c>
      <c r="B151" s="5" t="s">
        <v>50</v>
      </c>
      <c r="C151" s="12" t="s">
        <v>48</v>
      </c>
      <c r="D151" s="16">
        <v>28724</v>
      </c>
      <c r="E151" s="16">
        <v>470</v>
      </c>
      <c r="F151" s="16">
        <v>2370</v>
      </c>
      <c r="G151" s="16">
        <v>140</v>
      </c>
      <c r="H151" s="16">
        <v>1150</v>
      </c>
      <c r="I151" s="16"/>
      <c r="J151" s="16">
        <v>950</v>
      </c>
      <c r="K151" s="16"/>
      <c r="L151" s="16"/>
      <c r="M151" s="16"/>
      <c r="N151" s="13">
        <f t="shared" si="12"/>
        <v>33804</v>
      </c>
      <c r="O151" s="16">
        <v>100</v>
      </c>
      <c r="P151" s="16">
        <v>6500</v>
      </c>
      <c r="Q151" s="16">
        <v>2700</v>
      </c>
      <c r="R151" s="16"/>
      <c r="S151" s="16"/>
      <c r="T151" s="16"/>
      <c r="U151" s="16"/>
      <c r="V151" s="13">
        <f t="shared" si="13"/>
        <v>43104</v>
      </c>
      <c r="W151" s="15" t="s">
        <v>49</v>
      </c>
    </row>
    <row r="152" spans="1:23" ht="45" x14ac:dyDescent="0.25">
      <c r="A152" s="5" t="s">
        <v>127</v>
      </c>
      <c r="B152" s="5" t="s">
        <v>88</v>
      </c>
      <c r="C152" s="19" t="s">
        <v>48</v>
      </c>
      <c r="D152" s="16"/>
      <c r="E152" s="16"/>
      <c r="F152" s="16"/>
      <c r="G152" s="16"/>
      <c r="H152" s="16"/>
      <c r="I152" s="16"/>
      <c r="J152" s="16"/>
      <c r="K152" s="16"/>
      <c r="L152" s="16"/>
      <c r="M152" s="16"/>
      <c r="N152" s="13">
        <f t="shared" si="12"/>
        <v>0</v>
      </c>
      <c r="O152" s="16"/>
      <c r="P152" s="16"/>
      <c r="Q152" s="16"/>
      <c r="R152" s="16"/>
      <c r="S152" s="16"/>
      <c r="T152" s="16"/>
      <c r="U152" s="16"/>
      <c r="V152" s="13">
        <f t="shared" si="13"/>
        <v>0</v>
      </c>
      <c r="W152" s="15" t="s">
        <v>49</v>
      </c>
    </row>
    <row r="153" spans="1:23" ht="45" x14ac:dyDescent="0.25">
      <c r="A153" s="5" t="s">
        <v>127</v>
      </c>
      <c r="B153" s="5" t="s">
        <v>132</v>
      </c>
      <c r="C153" s="12" t="s">
        <v>48</v>
      </c>
      <c r="D153" s="16">
        <v>10424</v>
      </c>
      <c r="E153" s="16">
        <v>370</v>
      </c>
      <c r="F153" s="16"/>
      <c r="G153" s="16">
        <v>60</v>
      </c>
      <c r="H153" s="16">
        <v>1290</v>
      </c>
      <c r="I153" s="16">
        <v>930</v>
      </c>
      <c r="J153" s="16">
        <v>100</v>
      </c>
      <c r="K153" s="16"/>
      <c r="L153" s="16"/>
      <c r="M153" s="16"/>
      <c r="N153" s="13">
        <f t="shared" si="12"/>
        <v>13174</v>
      </c>
      <c r="O153" s="16">
        <v>50</v>
      </c>
      <c r="P153" s="16">
        <v>1650</v>
      </c>
      <c r="Q153" s="16">
        <v>750</v>
      </c>
      <c r="R153" s="16"/>
      <c r="S153" s="16"/>
      <c r="T153" s="16"/>
      <c r="U153" s="16"/>
      <c r="V153" s="13">
        <f t="shared" si="13"/>
        <v>15624</v>
      </c>
      <c r="W153" s="15" t="s">
        <v>53</v>
      </c>
    </row>
    <row r="154" spans="1:23" ht="45" x14ac:dyDescent="0.25">
      <c r="A154" s="5" t="s">
        <v>127</v>
      </c>
      <c r="B154" s="5" t="s">
        <v>133</v>
      </c>
      <c r="C154" s="12" t="s">
        <v>52</v>
      </c>
      <c r="D154" s="16">
        <v>46712</v>
      </c>
      <c r="E154" s="16">
        <v>950</v>
      </c>
      <c r="F154" s="16">
        <v>8350</v>
      </c>
      <c r="G154" s="16">
        <v>780</v>
      </c>
      <c r="H154" s="16">
        <v>5250</v>
      </c>
      <c r="I154" s="16"/>
      <c r="J154" s="16">
        <v>845</v>
      </c>
      <c r="K154" s="16">
        <v>10742</v>
      </c>
      <c r="L154" s="16"/>
      <c r="M154" s="16"/>
      <c r="N154" s="13">
        <f t="shared" si="12"/>
        <v>73629</v>
      </c>
      <c r="O154" s="16">
        <v>50</v>
      </c>
      <c r="P154" s="16">
        <v>7500</v>
      </c>
      <c r="Q154" s="16">
        <v>6500</v>
      </c>
      <c r="R154" s="16"/>
      <c r="S154" s="16"/>
      <c r="T154" s="16"/>
      <c r="U154" s="16"/>
      <c r="V154" s="13">
        <f t="shared" si="13"/>
        <v>87679</v>
      </c>
      <c r="W154" s="15" t="s">
        <v>53</v>
      </c>
    </row>
    <row r="155" spans="1:23" ht="45" x14ac:dyDescent="0.25">
      <c r="A155" s="5" t="s">
        <v>127</v>
      </c>
      <c r="B155" s="5" t="s">
        <v>54</v>
      </c>
      <c r="C155" s="12" t="s">
        <v>52</v>
      </c>
      <c r="D155" s="16">
        <v>51810</v>
      </c>
      <c r="E155" s="16"/>
      <c r="F155" s="16"/>
      <c r="G155" s="16"/>
      <c r="H155" s="16"/>
      <c r="I155" s="16"/>
      <c r="J155" s="16"/>
      <c r="K155" s="16"/>
      <c r="L155" s="16"/>
      <c r="M155" s="16"/>
      <c r="N155" s="13">
        <f t="shared" si="12"/>
        <v>51810</v>
      </c>
      <c r="O155" s="16"/>
      <c r="P155" s="16"/>
      <c r="Q155" s="16"/>
      <c r="R155" s="16"/>
      <c r="S155" s="16"/>
      <c r="T155" s="16"/>
      <c r="U155" s="16"/>
      <c r="V155" s="13">
        <f t="shared" si="13"/>
        <v>51810</v>
      </c>
      <c r="W155" s="15" t="s">
        <v>53</v>
      </c>
    </row>
    <row r="156" spans="1:23" ht="64.5" x14ac:dyDescent="0.25">
      <c r="A156" s="5" t="s">
        <v>127</v>
      </c>
      <c r="B156" s="5" t="s">
        <v>55</v>
      </c>
      <c r="C156" s="12" t="s">
        <v>52</v>
      </c>
      <c r="D156" s="16">
        <v>804</v>
      </c>
      <c r="E156" s="16"/>
      <c r="F156" s="16"/>
      <c r="G156" s="16"/>
      <c r="H156" s="16"/>
      <c r="I156" s="16"/>
      <c r="J156" s="16"/>
      <c r="K156" s="16"/>
      <c r="L156" s="16"/>
      <c r="M156" s="16"/>
      <c r="N156" s="13">
        <f t="shared" si="12"/>
        <v>804</v>
      </c>
      <c r="O156" s="16"/>
      <c r="P156" s="16"/>
      <c r="Q156" s="16"/>
      <c r="R156" s="16"/>
      <c r="S156" s="16"/>
      <c r="T156" s="16"/>
      <c r="U156" s="16"/>
      <c r="V156" s="13">
        <f t="shared" si="13"/>
        <v>804</v>
      </c>
      <c r="W156" s="15" t="s">
        <v>53</v>
      </c>
    </row>
    <row r="157" spans="1:23" ht="45" x14ac:dyDescent="0.25">
      <c r="A157" s="5" t="s">
        <v>127</v>
      </c>
      <c r="B157" s="5" t="s">
        <v>56</v>
      </c>
      <c r="C157" s="12" t="s">
        <v>57</v>
      </c>
      <c r="D157" s="16">
        <v>27801</v>
      </c>
      <c r="E157" s="16">
        <v>1250</v>
      </c>
      <c r="F157" s="16">
        <v>20550</v>
      </c>
      <c r="G157" s="16">
        <v>2350</v>
      </c>
      <c r="H157" s="16">
        <v>7100</v>
      </c>
      <c r="I157" s="16"/>
      <c r="J157" s="16">
        <v>2100</v>
      </c>
      <c r="K157" s="16">
        <v>7604</v>
      </c>
      <c r="L157" s="16"/>
      <c r="M157" s="16"/>
      <c r="N157" s="13">
        <f t="shared" si="12"/>
        <v>68755</v>
      </c>
      <c r="O157" s="16">
        <v>500</v>
      </c>
      <c r="P157" s="16">
        <v>15500</v>
      </c>
      <c r="Q157" s="16">
        <v>12850</v>
      </c>
      <c r="R157" s="16"/>
      <c r="S157" s="16"/>
      <c r="T157" s="16"/>
      <c r="U157" s="16"/>
      <c r="V157" s="13">
        <f t="shared" si="13"/>
        <v>97605</v>
      </c>
      <c r="W157" s="15" t="s">
        <v>53</v>
      </c>
    </row>
    <row r="158" spans="1:23" ht="45" x14ac:dyDescent="0.25">
      <c r="A158" s="5" t="s">
        <v>127</v>
      </c>
      <c r="B158" s="5" t="s">
        <v>134</v>
      </c>
      <c r="C158" s="25" t="s">
        <v>70</v>
      </c>
      <c r="D158" s="16"/>
      <c r="E158" s="16"/>
      <c r="F158" s="16"/>
      <c r="G158" s="16"/>
      <c r="H158" s="16"/>
      <c r="I158" s="16"/>
      <c r="J158" s="16"/>
      <c r="K158" s="16"/>
      <c r="L158" s="16"/>
      <c r="M158" s="16"/>
      <c r="N158" s="13">
        <f t="shared" si="12"/>
        <v>0</v>
      </c>
      <c r="O158" s="16"/>
      <c r="P158" s="16">
        <v>1600</v>
      </c>
      <c r="Q158" s="16">
        <v>200</v>
      </c>
      <c r="R158" s="16"/>
      <c r="S158" s="16"/>
      <c r="T158" s="16"/>
      <c r="U158" s="16"/>
      <c r="V158" s="13">
        <f t="shared" si="13"/>
        <v>1800</v>
      </c>
      <c r="W158" s="15" t="s">
        <v>33</v>
      </c>
    </row>
    <row r="159" spans="1:23" ht="51.75" x14ac:dyDescent="0.25">
      <c r="A159" s="5" t="s">
        <v>127</v>
      </c>
      <c r="B159" s="5" t="s">
        <v>58</v>
      </c>
      <c r="C159" s="12" t="s">
        <v>57</v>
      </c>
      <c r="D159" s="16">
        <v>7088</v>
      </c>
      <c r="E159" s="16"/>
      <c r="F159" s="16"/>
      <c r="G159" s="16"/>
      <c r="H159" s="16"/>
      <c r="I159" s="16"/>
      <c r="J159" s="16"/>
      <c r="K159" s="16"/>
      <c r="L159" s="16"/>
      <c r="M159" s="16"/>
      <c r="N159" s="13">
        <f t="shared" si="12"/>
        <v>7088</v>
      </c>
      <c r="O159" s="16"/>
      <c r="P159" s="16"/>
      <c r="Q159" s="16"/>
      <c r="R159" s="16"/>
      <c r="S159" s="16"/>
      <c r="T159" s="16"/>
      <c r="U159" s="16"/>
      <c r="V159" s="13">
        <f t="shared" si="13"/>
        <v>7088</v>
      </c>
      <c r="W159" s="15" t="s">
        <v>53</v>
      </c>
    </row>
    <row r="160" spans="1:23" ht="45" x14ac:dyDescent="0.25">
      <c r="A160" s="5" t="s">
        <v>127</v>
      </c>
      <c r="B160" s="5" t="s">
        <v>60</v>
      </c>
      <c r="C160" s="12" t="s">
        <v>57</v>
      </c>
      <c r="D160" s="16"/>
      <c r="E160" s="16"/>
      <c r="F160" s="16"/>
      <c r="G160" s="16"/>
      <c r="H160" s="16"/>
      <c r="I160" s="16"/>
      <c r="J160" s="16"/>
      <c r="K160" s="16"/>
      <c r="L160" s="16"/>
      <c r="M160" s="16"/>
      <c r="N160" s="13">
        <f t="shared" si="12"/>
        <v>0</v>
      </c>
      <c r="O160" s="16"/>
      <c r="P160" s="16"/>
      <c r="Q160" s="16"/>
      <c r="R160" s="16"/>
      <c r="S160" s="16"/>
      <c r="T160" s="16"/>
      <c r="U160" s="16"/>
      <c r="V160" s="13">
        <f t="shared" si="13"/>
        <v>0</v>
      </c>
      <c r="W160" s="15" t="s">
        <v>53</v>
      </c>
    </row>
    <row r="161" spans="1:23" ht="45" x14ac:dyDescent="0.25">
      <c r="A161" s="5" t="s">
        <v>127</v>
      </c>
      <c r="B161" s="5" t="s">
        <v>135</v>
      </c>
      <c r="C161" s="12" t="s">
        <v>57</v>
      </c>
      <c r="D161" s="16"/>
      <c r="E161" s="16"/>
      <c r="F161" s="16"/>
      <c r="G161" s="16"/>
      <c r="H161" s="16"/>
      <c r="I161" s="16"/>
      <c r="J161" s="16"/>
      <c r="K161" s="16"/>
      <c r="L161" s="16"/>
      <c r="M161" s="16"/>
      <c r="N161" s="13">
        <f t="shared" si="12"/>
        <v>0</v>
      </c>
      <c r="O161" s="16"/>
      <c r="P161" s="16">
        <v>430</v>
      </c>
      <c r="Q161" s="16"/>
      <c r="R161" s="16"/>
      <c r="S161" s="16"/>
      <c r="T161" s="16"/>
      <c r="U161" s="16"/>
      <c r="V161" s="13">
        <f t="shared" si="13"/>
        <v>430</v>
      </c>
      <c r="W161" s="15" t="s">
        <v>53</v>
      </c>
    </row>
    <row r="162" spans="1:23" ht="45" x14ac:dyDescent="0.25">
      <c r="A162" s="5" t="s">
        <v>127</v>
      </c>
      <c r="B162" s="5" t="s">
        <v>68</v>
      </c>
      <c r="C162" s="12" t="s">
        <v>62</v>
      </c>
      <c r="D162" s="16"/>
      <c r="E162" s="16">
        <v>10</v>
      </c>
      <c r="F162" s="16"/>
      <c r="G162" s="16"/>
      <c r="H162" s="16"/>
      <c r="I162" s="16"/>
      <c r="J162" s="16">
        <v>13500</v>
      </c>
      <c r="K162" s="16"/>
      <c r="L162" s="16">
        <v>22000</v>
      </c>
      <c r="M162" s="16"/>
      <c r="N162" s="13">
        <f t="shared" si="12"/>
        <v>35510</v>
      </c>
      <c r="O162" s="16"/>
      <c r="P162" s="16"/>
      <c r="Q162" s="16"/>
      <c r="R162" s="16"/>
      <c r="S162" s="16"/>
      <c r="T162" s="16"/>
      <c r="U162" s="16"/>
      <c r="V162" s="13">
        <f t="shared" si="13"/>
        <v>35510</v>
      </c>
      <c r="W162" s="15" t="s">
        <v>53</v>
      </c>
    </row>
    <row r="163" spans="1:23" ht="45" x14ac:dyDescent="0.25">
      <c r="A163" s="5" t="s">
        <v>127</v>
      </c>
      <c r="B163" s="5" t="s">
        <v>136</v>
      </c>
      <c r="C163" s="12" t="s">
        <v>62</v>
      </c>
      <c r="D163" s="16"/>
      <c r="E163" s="16"/>
      <c r="F163" s="16"/>
      <c r="G163" s="16"/>
      <c r="H163" s="16"/>
      <c r="I163" s="16"/>
      <c r="J163" s="16"/>
      <c r="K163" s="16"/>
      <c r="L163" s="16"/>
      <c r="M163" s="16"/>
      <c r="N163" s="13">
        <f t="shared" si="12"/>
        <v>0</v>
      </c>
      <c r="O163" s="16"/>
      <c r="P163" s="16"/>
      <c r="Q163" s="16"/>
      <c r="R163" s="16"/>
      <c r="S163" s="16"/>
      <c r="T163" s="16"/>
      <c r="U163" s="16"/>
      <c r="V163" s="13">
        <f t="shared" si="13"/>
        <v>0</v>
      </c>
      <c r="W163" s="15" t="s">
        <v>53</v>
      </c>
    </row>
    <row r="164" spans="1:23" ht="51.75" x14ac:dyDescent="0.25">
      <c r="A164" s="5" t="s">
        <v>127</v>
      </c>
      <c r="B164" s="5" t="s">
        <v>137</v>
      </c>
      <c r="C164" s="12" t="s">
        <v>62</v>
      </c>
      <c r="D164" s="16"/>
      <c r="E164" s="16"/>
      <c r="F164" s="16"/>
      <c r="G164" s="16"/>
      <c r="H164" s="16"/>
      <c r="I164" s="16"/>
      <c r="J164" s="16"/>
      <c r="K164" s="16"/>
      <c r="L164" s="16"/>
      <c r="M164" s="16"/>
      <c r="N164" s="13">
        <f t="shared" si="12"/>
        <v>0</v>
      </c>
      <c r="O164" s="16"/>
      <c r="P164" s="16"/>
      <c r="Q164" s="16"/>
      <c r="R164" s="16"/>
      <c r="S164" s="16"/>
      <c r="T164" s="16"/>
      <c r="U164" s="16"/>
      <c r="V164" s="13">
        <f t="shared" si="13"/>
        <v>0</v>
      </c>
      <c r="W164" s="15" t="s">
        <v>53</v>
      </c>
    </row>
    <row r="165" spans="1:23" ht="30" x14ac:dyDescent="0.25">
      <c r="A165" s="5" t="s">
        <v>127</v>
      </c>
      <c r="B165" s="5" t="s">
        <v>63</v>
      </c>
      <c r="C165" s="12" t="s">
        <v>64</v>
      </c>
      <c r="D165" s="16"/>
      <c r="E165" s="16"/>
      <c r="F165" s="16">
        <v>1050</v>
      </c>
      <c r="G165" s="16">
        <v>65</v>
      </c>
      <c r="H165" s="16">
        <v>580</v>
      </c>
      <c r="I165" s="16"/>
      <c r="J165" s="16">
        <v>870</v>
      </c>
      <c r="K165" s="16"/>
      <c r="L165" s="16"/>
      <c r="M165" s="16"/>
      <c r="N165" s="13">
        <f t="shared" si="12"/>
        <v>2565</v>
      </c>
      <c r="O165" s="16"/>
      <c r="P165" s="16">
        <v>320</v>
      </c>
      <c r="Q165" s="16">
        <v>350</v>
      </c>
      <c r="R165" s="16"/>
      <c r="S165" s="16"/>
      <c r="T165" s="16"/>
      <c r="U165" s="16"/>
      <c r="V165" s="13">
        <f t="shared" si="13"/>
        <v>3235</v>
      </c>
      <c r="W165" s="15" t="s">
        <v>85</v>
      </c>
    </row>
    <row r="166" spans="1:23" ht="39" x14ac:dyDescent="0.25">
      <c r="A166" s="5" t="s">
        <v>127</v>
      </c>
      <c r="B166" s="5" t="s">
        <v>138</v>
      </c>
      <c r="C166" s="12" t="s">
        <v>64</v>
      </c>
      <c r="D166" s="16"/>
      <c r="E166" s="16">
        <v>230</v>
      </c>
      <c r="F166" s="16">
        <v>740</v>
      </c>
      <c r="G166" s="16"/>
      <c r="H166" s="16"/>
      <c r="I166" s="16"/>
      <c r="J166" s="16"/>
      <c r="K166" s="16"/>
      <c r="L166" s="16"/>
      <c r="M166" s="16"/>
      <c r="N166" s="13">
        <f t="shared" si="12"/>
        <v>970</v>
      </c>
      <c r="O166" s="16"/>
      <c r="P166" s="16">
        <v>550</v>
      </c>
      <c r="Q166" s="16">
        <v>345</v>
      </c>
      <c r="R166" s="16"/>
      <c r="S166" s="16"/>
      <c r="T166" s="16"/>
      <c r="U166" s="16"/>
      <c r="V166" s="13">
        <f t="shared" si="13"/>
        <v>1865</v>
      </c>
      <c r="W166" s="15" t="s">
        <v>85</v>
      </c>
    </row>
    <row r="167" spans="1:23" ht="39" x14ac:dyDescent="0.25">
      <c r="A167" s="5" t="s">
        <v>127</v>
      </c>
      <c r="B167" s="5" t="s">
        <v>139</v>
      </c>
      <c r="C167" s="19" t="s">
        <v>64</v>
      </c>
      <c r="D167" s="16"/>
      <c r="E167" s="16">
        <v>140</v>
      </c>
      <c r="F167" s="16"/>
      <c r="G167" s="16">
        <v>30</v>
      </c>
      <c r="H167" s="16">
        <v>220</v>
      </c>
      <c r="I167" s="16"/>
      <c r="J167" s="16">
        <v>80</v>
      </c>
      <c r="K167" s="16"/>
      <c r="L167" s="16"/>
      <c r="M167" s="16"/>
      <c r="N167" s="13">
        <f t="shared" si="12"/>
        <v>470</v>
      </c>
      <c r="O167" s="16">
        <v>20</v>
      </c>
      <c r="P167" s="16">
        <v>192</v>
      </c>
      <c r="Q167" s="16">
        <v>470</v>
      </c>
      <c r="R167" s="16"/>
      <c r="S167" s="16"/>
      <c r="T167" s="16"/>
      <c r="U167" s="16"/>
      <c r="V167" s="13">
        <f t="shared" si="13"/>
        <v>1152</v>
      </c>
      <c r="W167" s="15" t="s">
        <v>85</v>
      </c>
    </row>
    <row r="168" spans="1:23" ht="30" x14ac:dyDescent="0.25">
      <c r="A168" s="5" t="s">
        <v>127</v>
      </c>
      <c r="B168" s="5" t="s">
        <v>140</v>
      </c>
      <c r="C168" s="12" t="s">
        <v>35</v>
      </c>
      <c r="D168" s="16"/>
      <c r="E168" s="16"/>
      <c r="F168" s="16"/>
      <c r="G168" s="16"/>
      <c r="H168" s="16">
        <v>650</v>
      </c>
      <c r="I168" s="16">
        <v>4900</v>
      </c>
      <c r="J168" s="16"/>
      <c r="K168" s="16"/>
      <c r="L168" s="16"/>
      <c r="M168" s="16"/>
      <c r="N168" s="13">
        <f t="shared" si="12"/>
        <v>5550</v>
      </c>
      <c r="O168" s="16"/>
      <c r="P168" s="16">
        <v>3510</v>
      </c>
      <c r="Q168" s="16">
        <v>630</v>
      </c>
      <c r="R168" s="16"/>
      <c r="S168" s="16"/>
      <c r="T168" s="16"/>
      <c r="U168" s="16"/>
      <c r="V168" s="13">
        <f t="shared" si="13"/>
        <v>9690</v>
      </c>
      <c r="W168" s="15" t="s">
        <v>36</v>
      </c>
    </row>
    <row r="169" spans="1:23" ht="30" x14ac:dyDescent="0.25">
      <c r="A169" s="5" t="s">
        <v>127</v>
      </c>
      <c r="B169" s="5" t="s">
        <v>141</v>
      </c>
      <c r="C169" s="12" t="s">
        <v>35</v>
      </c>
      <c r="D169" s="16"/>
      <c r="E169" s="16"/>
      <c r="F169" s="16"/>
      <c r="G169" s="16"/>
      <c r="H169" s="16"/>
      <c r="I169" s="16"/>
      <c r="J169" s="16">
        <v>500</v>
      </c>
      <c r="K169" s="16"/>
      <c r="L169" s="16"/>
      <c r="M169" s="16"/>
      <c r="N169" s="13">
        <f t="shared" si="12"/>
        <v>500</v>
      </c>
      <c r="O169" s="16"/>
      <c r="P169" s="16">
        <v>19000</v>
      </c>
      <c r="Q169" s="16">
        <v>3100</v>
      </c>
      <c r="R169" s="16"/>
      <c r="S169" s="16"/>
      <c r="T169" s="16"/>
      <c r="U169" s="16"/>
      <c r="V169" s="13">
        <f t="shared" si="13"/>
        <v>22600</v>
      </c>
      <c r="W169" s="15" t="s">
        <v>36</v>
      </c>
    </row>
    <row r="170" spans="1:23" ht="30" x14ac:dyDescent="0.25">
      <c r="A170" s="5" t="s">
        <v>127</v>
      </c>
      <c r="B170" s="5" t="s">
        <v>142</v>
      </c>
      <c r="C170" s="12" t="s">
        <v>35</v>
      </c>
      <c r="D170" s="16"/>
      <c r="E170" s="16"/>
      <c r="F170" s="16">
        <v>2500</v>
      </c>
      <c r="G170" s="16"/>
      <c r="H170" s="16"/>
      <c r="I170" s="16"/>
      <c r="J170" s="16"/>
      <c r="K170" s="16"/>
      <c r="L170" s="16"/>
      <c r="M170" s="16"/>
      <c r="N170" s="13">
        <f t="shared" si="12"/>
        <v>2500</v>
      </c>
      <c r="O170" s="16"/>
      <c r="P170" s="16">
        <v>1560</v>
      </c>
      <c r="Q170" s="16"/>
      <c r="R170" s="16"/>
      <c r="S170" s="16"/>
      <c r="T170" s="16"/>
      <c r="U170" s="16"/>
      <c r="V170" s="13">
        <f t="shared" si="13"/>
        <v>4060</v>
      </c>
      <c r="W170" s="15" t="s">
        <v>36</v>
      </c>
    </row>
    <row r="171" spans="1:23" ht="39" x14ac:dyDescent="0.25">
      <c r="A171" s="5" t="s">
        <v>127</v>
      </c>
      <c r="B171" s="5" t="s">
        <v>39</v>
      </c>
      <c r="C171" s="19" t="s">
        <v>35</v>
      </c>
      <c r="D171" s="16">
        <v>163158</v>
      </c>
      <c r="E171" s="16"/>
      <c r="F171" s="16"/>
      <c r="G171" s="16"/>
      <c r="H171" s="16"/>
      <c r="I171" s="16"/>
      <c r="J171" s="16">
        <v>1500</v>
      </c>
      <c r="K171" s="16"/>
      <c r="L171" s="16"/>
      <c r="M171" s="16"/>
      <c r="N171" s="13">
        <f t="shared" si="12"/>
        <v>164658</v>
      </c>
      <c r="O171" s="16"/>
      <c r="P171" s="16">
        <v>2206</v>
      </c>
      <c r="Q171" s="16"/>
      <c r="R171" s="16"/>
      <c r="S171" s="16"/>
      <c r="T171" s="16"/>
      <c r="U171" s="16"/>
      <c r="V171" s="13">
        <f t="shared" si="13"/>
        <v>166864</v>
      </c>
      <c r="W171" s="15" t="s">
        <v>36</v>
      </c>
    </row>
    <row r="172" spans="1:23" ht="51.75" x14ac:dyDescent="0.25">
      <c r="A172" s="18" t="s">
        <v>127</v>
      </c>
      <c r="B172" s="18" t="s">
        <v>86</v>
      </c>
      <c r="C172" s="19" t="s">
        <v>35</v>
      </c>
      <c r="D172" s="16"/>
      <c r="E172" s="16"/>
      <c r="F172" s="16"/>
      <c r="G172" s="16"/>
      <c r="H172" s="16"/>
      <c r="I172" s="16"/>
      <c r="J172" s="16"/>
      <c r="K172" s="16"/>
      <c r="L172" s="16"/>
      <c r="M172" s="16"/>
      <c r="N172" s="13">
        <f t="shared" si="12"/>
        <v>0</v>
      </c>
      <c r="O172" s="16"/>
      <c r="P172" s="16"/>
      <c r="Q172" s="16"/>
      <c r="R172" s="16"/>
      <c r="S172" s="16">
        <v>6252</v>
      </c>
      <c r="T172" s="16"/>
      <c r="U172" s="16"/>
      <c r="V172" s="13">
        <f t="shared" si="13"/>
        <v>6252</v>
      </c>
      <c r="W172" s="15" t="s">
        <v>36</v>
      </c>
    </row>
    <row r="173" spans="1:23" ht="30" x14ac:dyDescent="0.25">
      <c r="A173" s="5" t="s">
        <v>127</v>
      </c>
      <c r="B173" s="5" t="s">
        <v>37</v>
      </c>
      <c r="C173" s="12" t="s">
        <v>35</v>
      </c>
      <c r="D173" s="16"/>
      <c r="E173" s="16"/>
      <c r="F173" s="16"/>
      <c r="G173" s="16"/>
      <c r="H173" s="16"/>
      <c r="I173" s="16"/>
      <c r="J173" s="16"/>
      <c r="K173" s="16"/>
      <c r="L173" s="16"/>
      <c r="M173" s="16"/>
      <c r="N173" s="13">
        <f t="shared" si="12"/>
        <v>0</v>
      </c>
      <c r="O173" s="16"/>
      <c r="P173" s="16">
        <v>10000</v>
      </c>
      <c r="Q173" s="16">
        <v>5854</v>
      </c>
      <c r="R173" s="16"/>
      <c r="S173" s="16"/>
      <c r="T173" s="16"/>
      <c r="U173" s="16"/>
      <c r="V173" s="13">
        <f t="shared" si="13"/>
        <v>15854</v>
      </c>
      <c r="W173" s="15" t="s">
        <v>38</v>
      </c>
    </row>
    <row r="174" spans="1:23" ht="45" x14ac:dyDescent="0.25">
      <c r="A174" s="5" t="s">
        <v>127</v>
      </c>
      <c r="B174" s="5" t="s">
        <v>71</v>
      </c>
      <c r="C174" s="12" t="s">
        <v>57</v>
      </c>
      <c r="D174" s="16">
        <v>119188</v>
      </c>
      <c r="E174" s="16"/>
      <c r="F174" s="16"/>
      <c r="G174" s="16"/>
      <c r="H174" s="16"/>
      <c r="I174" s="16"/>
      <c r="J174" s="16"/>
      <c r="K174" s="16"/>
      <c r="L174" s="16"/>
      <c r="M174" s="16"/>
      <c r="N174" s="13">
        <f t="shared" si="12"/>
        <v>119188</v>
      </c>
      <c r="O174" s="16"/>
      <c r="P174" s="16"/>
      <c r="Q174" s="16"/>
      <c r="R174" s="16"/>
      <c r="S174" s="16"/>
      <c r="T174" s="16"/>
      <c r="U174" s="16"/>
      <c r="V174" s="13">
        <f t="shared" si="13"/>
        <v>119188</v>
      </c>
      <c r="W174" s="15" t="s">
        <v>53</v>
      </c>
    </row>
    <row r="175" spans="1:23" ht="51.75" x14ac:dyDescent="0.25">
      <c r="A175" s="5" t="s">
        <v>127</v>
      </c>
      <c r="B175" s="5" t="s">
        <v>72</v>
      </c>
      <c r="C175" s="12" t="s">
        <v>57</v>
      </c>
      <c r="D175" s="16">
        <v>5417</v>
      </c>
      <c r="E175" s="16"/>
      <c r="F175" s="16"/>
      <c r="G175" s="16"/>
      <c r="H175" s="16"/>
      <c r="I175" s="16"/>
      <c r="J175" s="16"/>
      <c r="K175" s="16"/>
      <c r="L175" s="16"/>
      <c r="M175" s="16"/>
      <c r="N175" s="13">
        <f t="shared" si="12"/>
        <v>5417</v>
      </c>
      <c r="O175" s="16"/>
      <c r="P175" s="16"/>
      <c r="Q175" s="16"/>
      <c r="R175" s="16"/>
      <c r="S175" s="16"/>
      <c r="T175" s="16"/>
      <c r="U175" s="16"/>
      <c r="V175" s="13">
        <f t="shared" si="13"/>
        <v>5417</v>
      </c>
      <c r="W175" s="15" t="s">
        <v>53</v>
      </c>
    </row>
    <row r="176" spans="1:23" ht="45" x14ac:dyDescent="0.25">
      <c r="A176" s="5" t="s">
        <v>127</v>
      </c>
      <c r="B176" s="5" t="s">
        <v>73</v>
      </c>
      <c r="C176" s="12" t="s">
        <v>74</v>
      </c>
      <c r="D176" s="16">
        <v>3601</v>
      </c>
      <c r="E176" s="16"/>
      <c r="F176" s="16"/>
      <c r="G176" s="16"/>
      <c r="H176" s="16"/>
      <c r="I176" s="16"/>
      <c r="J176" s="16"/>
      <c r="K176" s="16"/>
      <c r="L176" s="16"/>
      <c r="M176" s="16"/>
      <c r="N176" s="13">
        <f t="shared" si="12"/>
        <v>3601</v>
      </c>
      <c r="O176" s="16"/>
      <c r="P176" s="16"/>
      <c r="Q176" s="16"/>
      <c r="R176" s="16"/>
      <c r="S176" s="16"/>
      <c r="T176" s="16"/>
      <c r="U176" s="16"/>
      <c r="V176" s="13">
        <f t="shared" si="13"/>
        <v>3601</v>
      </c>
      <c r="W176" s="15" t="s">
        <v>53</v>
      </c>
    </row>
    <row r="177" spans="1:23" ht="45" x14ac:dyDescent="0.25">
      <c r="A177" s="5" t="s">
        <v>127</v>
      </c>
      <c r="B177" s="5" t="s">
        <v>75</v>
      </c>
      <c r="C177" s="12" t="s">
        <v>74</v>
      </c>
      <c r="D177" s="16">
        <v>125</v>
      </c>
      <c r="E177" s="16"/>
      <c r="F177" s="16"/>
      <c r="G177" s="16"/>
      <c r="H177" s="16"/>
      <c r="I177" s="16"/>
      <c r="J177" s="16"/>
      <c r="K177" s="16"/>
      <c r="L177" s="16"/>
      <c r="M177" s="16"/>
      <c r="N177" s="13">
        <f t="shared" si="12"/>
        <v>125</v>
      </c>
      <c r="O177" s="16"/>
      <c r="P177" s="16"/>
      <c r="Q177" s="16"/>
      <c r="R177" s="16"/>
      <c r="S177" s="16"/>
      <c r="T177" s="16"/>
      <c r="U177" s="16"/>
      <c r="V177" s="13">
        <f t="shared" si="13"/>
        <v>125</v>
      </c>
      <c r="W177" s="15" t="s">
        <v>53</v>
      </c>
    </row>
    <row r="178" spans="1:23" ht="45" x14ac:dyDescent="0.25">
      <c r="A178" s="5" t="s">
        <v>127</v>
      </c>
      <c r="B178" s="5" t="s">
        <v>76</v>
      </c>
      <c r="C178" s="12" t="s">
        <v>52</v>
      </c>
      <c r="D178" s="16">
        <v>20938</v>
      </c>
      <c r="E178" s="16"/>
      <c r="F178" s="16"/>
      <c r="G178" s="16"/>
      <c r="H178" s="16"/>
      <c r="I178" s="16"/>
      <c r="J178" s="16"/>
      <c r="K178" s="16"/>
      <c r="L178" s="16"/>
      <c r="M178" s="16"/>
      <c r="N178" s="13">
        <f t="shared" si="12"/>
        <v>20938</v>
      </c>
      <c r="O178" s="16"/>
      <c r="P178" s="16"/>
      <c r="Q178" s="16"/>
      <c r="R178" s="16"/>
      <c r="S178" s="16"/>
      <c r="T178" s="16"/>
      <c r="U178" s="16"/>
      <c r="V178" s="13">
        <f t="shared" si="13"/>
        <v>20938</v>
      </c>
      <c r="W178" s="15" t="s">
        <v>53</v>
      </c>
    </row>
    <row r="179" spans="1:23" ht="64.5" x14ac:dyDescent="0.25">
      <c r="A179" s="5" t="s">
        <v>127</v>
      </c>
      <c r="B179" s="5" t="s">
        <v>77</v>
      </c>
      <c r="C179" s="12" t="s">
        <v>52</v>
      </c>
      <c r="D179" s="16">
        <v>961</v>
      </c>
      <c r="E179" s="16"/>
      <c r="F179" s="16"/>
      <c r="G179" s="16"/>
      <c r="H179" s="16"/>
      <c r="I179" s="16"/>
      <c r="J179" s="16"/>
      <c r="K179" s="16"/>
      <c r="L179" s="16"/>
      <c r="M179" s="16"/>
      <c r="N179" s="13">
        <f t="shared" si="12"/>
        <v>961</v>
      </c>
      <c r="O179" s="16"/>
      <c r="P179" s="16"/>
      <c r="Q179" s="16"/>
      <c r="R179" s="16"/>
      <c r="S179" s="16"/>
      <c r="T179" s="16"/>
      <c r="U179" s="16"/>
      <c r="V179" s="13">
        <f t="shared" si="13"/>
        <v>961</v>
      </c>
      <c r="W179" s="15" t="s">
        <v>53</v>
      </c>
    </row>
    <row r="180" spans="1:23" ht="30" x14ac:dyDescent="0.25">
      <c r="A180" s="5" t="s">
        <v>127</v>
      </c>
      <c r="B180" s="5" t="s">
        <v>143</v>
      </c>
      <c r="C180" s="12" t="s">
        <v>35</v>
      </c>
      <c r="D180" s="16"/>
      <c r="E180" s="16"/>
      <c r="F180" s="16"/>
      <c r="G180" s="16"/>
      <c r="H180" s="16">
        <v>35</v>
      </c>
      <c r="I180" s="16"/>
      <c r="J180" s="16"/>
      <c r="K180" s="16"/>
      <c r="L180" s="16"/>
      <c r="M180" s="16"/>
      <c r="N180" s="13">
        <f t="shared" si="12"/>
        <v>35</v>
      </c>
      <c r="O180" s="16"/>
      <c r="P180" s="16"/>
      <c r="Q180" s="16"/>
      <c r="R180" s="16"/>
      <c r="S180" s="16"/>
      <c r="T180" s="16"/>
      <c r="U180" s="16"/>
      <c r="V180" s="13">
        <f t="shared" si="13"/>
        <v>35</v>
      </c>
      <c r="W180" s="15" t="s">
        <v>36</v>
      </c>
    </row>
    <row r="181" spans="1:23" ht="30" x14ac:dyDescent="0.25">
      <c r="A181" s="5" t="s">
        <v>127</v>
      </c>
      <c r="B181" s="5" t="s">
        <v>144</v>
      </c>
      <c r="C181" s="12" t="s">
        <v>35</v>
      </c>
      <c r="D181" s="16"/>
      <c r="E181" s="16"/>
      <c r="F181" s="16"/>
      <c r="G181" s="16"/>
      <c r="H181" s="16">
        <v>6450</v>
      </c>
      <c r="I181" s="16"/>
      <c r="J181" s="16"/>
      <c r="K181" s="16"/>
      <c r="L181" s="16"/>
      <c r="M181" s="16"/>
      <c r="N181" s="13">
        <f t="shared" si="12"/>
        <v>6450</v>
      </c>
      <c r="O181" s="16"/>
      <c r="P181" s="16">
        <v>920</v>
      </c>
      <c r="Q181" s="16">
        <v>1100</v>
      </c>
      <c r="R181" s="16"/>
      <c r="S181" s="16"/>
      <c r="T181" s="16"/>
      <c r="U181" s="16"/>
      <c r="V181" s="13">
        <f t="shared" si="13"/>
        <v>8470</v>
      </c>
      <c r="W181" s="15" t="s">
        <v>36</v>
      </c>
    </row>
    <row r="182" spans="1:23" ht="30" x14ac:dyDescent="0.25">
      <c r="A182" s="5" t="s">
        <v>127</v>
      </c>
      <c r="B182" s="5" t="s">
        <v>78</v>
      </c>
      <c r="C182" s="12" t="s">
        <v>79</v>
      </c>
      <c r="D182" s="16"/>
      <c r="E182" s="16"/>
      <c r="F182" s="16"/>
      <c r="G182" s="16"/>
      <c r="H182" s="16"/>
      <c r="I182" s="16"/>
      <c r="J182" s="16"/>
      <c r="K182" s="16"/>
      <c r="L182" s="16"/>
      <c r="M182" s="16"/>
      <c r="N182" s="13">
        <f t="shared" si="12"/>
        <v>0</v>
      </c>
      <c r="O182" s="16"/>
      <c r="P182" s="16"/>
      <c r="Q182" s="16"/>
      <c r="R182" s="16"/>
      <c r="S182" s="16"/>
      <c r="T182" s="16">
        <v>4827</v>
      </c>
      <c r="U182" s="16"/>
      <c r="V182" s="13">
        <f t="shared" si="13"/>
        <v>4827</v>
      </c>
      <c r="W182" s="15" t="s">
        <v>85</v>
      </c>
    </row>
    <row r="183" spans="1:23" ht="45" x14ac:dyDescent="0.25">
      <c r="A183" s="5" t="s">
        <v>127</v>
      </c>
      <c r="B183" s="5" t="s">
        <v>80</v>
      </c>
      <c r="C183" s="12"/>
      <c r="D183" s="16">
        <v>8697</v>
      </c>
      <c r="E183" s="16"/>
      <c r="F183" s="16"/>
      <c r="G183" s="16"/>
      <c r="H183" s="16"/>
      <c r="I183" s="16"/>
      <c r="J183" s="16"/>
      <c r="K183" s="16"/>
      <c r="L183" s="16"/>
      <c r="M183" s="16"/>
      <c r="N183" s="13">
        <f t="shared" si="12"/>
        <v>8697</v>
      </c>
      <c r="O183" s="16"/>
      <c r="P183" s="16"/>
      <c r="Q183" s="16"/>
      <c r="R183" s="16"/>
      <c r="S183" s="16"/>
      <c r="T183" s="16"/>
      <c r="U183" s="16"/>
      <c r="V183" s="13">
        <f t="shared" si="13"/>
        <v>8697</v>
      </c>
      <c r="W183" s="15" t="s">
        <v>33</v>
      </c>
    </row>
    <row r="184" spans="1:23" ht="45" x14ac:dyDescent="0.25">
      <c r="A184" s="5" t="s">
        <v>127</v>
      </c>
      <c r="B184" s="5" t="s">
        <v>81</v>
      </c>
      <c r="C184" s="12"/>
      <c r="D184" s="16">
        <v>9059</v>
      </c>
      <c r="E184" s="16"/>
      <c r="F184" s="16"/>
      <c r="G184" s="16"/>
      <c r="H184" s="16"/>
      <c r="I184" s="16"/>
      <c r="J184" s="16"/>
      <c r="K184" s="16"/>
      <c r="L184" s="16"/>
      <c r="M184" s="16"/>
      <c r="N184" s="13">
        <f t="shared" si="12"/>
        <v>9059</v>
      </c>
      <c r="O184" s="16"/>
      <c r="P184" s="16"/>
      <c r="Q184" s="16"/>
      <c r="R184" s="16"/>
      <c r="S184" s="16"/>
      <c r="T184" s="16"/>
      <c r="U184" s="16"/>
      <c r="V184" s="13">
        <f t="shared" si="13"/>
        <v>9059</v>
      </c>
      <c r="W184" s="15" t="s">
        <v>33</v>
      </c>
    </row>
    <row r="185" spans="1:23" x14ac:dyDescent="0.25">
      <c r="A185" s="23" t="s">
        <v>127</v>
      </c>
      <c r="B185" s="23" t="s">
        <v>82</v>
      </c>
      <c r="C185" s="24"/>
      <c r="D185" s="14">
        <f t="shared" ref="D185:V185" si="14">SUM(D144:D184)</f>
        <v>592795</v>
      </c>
      <c r="E185" s="14">
        <f t="shared" si="14"/>
        <v>5625</v>
      </c>
      <c r="F185" s="14">
        <f t="shared" si="14"/>
        <v>37580</v>
      </c>
      <c r="G185" s="14">
        <f t="shared" si="14"/>
        <v>3835</v>
      </c>
      <c r="H185" s="14">
        <f t="shared" si="14"/>
        <v>26400</v>
      </c>
      <c r="I185" s="14">
        <f t="shared" si="14"/>
        <v>5830</v>
      </c>
      <c r="J185" s="14">
        <f t="shared" si="14"/>
        <v>25270</v>
      </c>
      <c r="K185" s="14">
        <f t="shared" si="14"/>
        <v>18346</v>
      </c>
      <c r="L185" s="14">
        <f t="shared" si="14"/>
        <v>22000</v>
      </c>
      <c r="M185" s="14">
        <f t="shared" si="14"/>
        <v>0</v>
      </c>
      <c r="N185" s="14">
        <f t="shared" si="14"/>
        <v>737681</v>
      </c>
      <c r="O185" s="14">
        <f t="shared" si="14"/>
        <v>800</v>
      </c>
      <c r="P185" s="14">
        <f t="shared" si="14"/>
        <v>90112</v>
      </c>
      <c r="Q185" s="14">
        <f t="shared" si="14"/>
        <v>42869</v>
      </c>
      <c r="R185" s="14">
        <f t="shared" si="14"/>
        <v>3578</v>
      </c>
      <c r="S185" s="14">
        <f t="shared" si="14"/>
        <v>6252</v>
      </c>
      <c r="T185" s="14">
        <f t="shared" si="14"/>
        <v>5327</v>
      </c>
      <c r="U185" s="14">
        <f t="shared" si="14"/>
        <v>247</v>
      </c>
      <c r="V185" s="14">
        <f t="shared" si="14"/>
        <v>886866</v>
      </c>
    </row>
    <row r="186" spans="1:23" ht="45" x14ac:dyDescent="0.25">
      <c r="A186" s="5" t="s">
        <v>145</v>
      </c>
      <c r="B186" s="5" t="s">
        <v>31</v>
      </c>
      <c r="C186" s="12" t="s">
        <v>32</v>
      </c>
      <c r="D186" s="9">
        <v>42573</v>
      </c>
      <c r="E186" s="9">
        <v>610</v>
      </c>
      <c r="F186" s="9"/>
      <c r="G186" s="9">
        <v>200</v>
      </c>
      <c r="H186" s="9">
        <v>260</v>
      </c>
      <c r="I186" s="9"/>
      <c r="J186" s="9">
        <v>380</v>
      </c>
      <c r="K186" s="9"/>
      <c r="L186" s="9"/>
      <c r="M186" s="9"/>
      <c r="N186" s="13">
        <f t="shared" ref="N186:N213" si="15">D186+E186+F186+G186+H186+I186+J186+K186+L186+M186</f>
        <v>44023</v>
      </c>
      <c r="O186" s="9"/>
      <c r="P186" s="9">
        <v>1910</v>
      </c>
      <c r="Q186" s="9">
        <v>2030</v>
      </c>
      <c r="R186" s="9"/>
      <c r="S186" s="9"/>
      <c r="T186" s="9"/>
      <c r="U186" s="9"/>
      <c r="V186" s="13">
        <f t="shared" ref="V186:V213" si="16">N186+O186+P186+Q186+R186+S186+T186+U186</f>
        <v>47963</v>
      </c>
      <c r="W186" s="15" t="s">
        <v>33</v>
      </c>
    </row>
    <row r="187" spans="1:23" ht="39" x14ac:dyDescent="0.25">
      <c r="A187" s="5" t="s">
        <v>145</v>
      </c>
      <c r="B187" s="5" t="s">
        <v>39</v>
      </c>
      <c r="C187" s="19" t="s">
        <v>35</v>
      </c>
      <c r="D187" s="9">
        <v>68393</v>
      </c>
      <c r="E187" s="9"/>
      <c r="F187" s="9"/>
      <c r="G187" s="9"/>
      <c r="H187" s="9"/>
      <c r="I187" s="9"/>
      <c r="J187" s="9"/>
      <c r="K187" s="9"/>
      <c r="L187" s="9"/>
      <c r="M187" s="9"/>
      <c r="N187" s="13">
        <f t="shared" si="15"/>
        <v>68393</v>
      </c>
      <c r="O187" s="9"/>
      <c r="P187" s="9"/>
      <c r="Q187" s="9"/>
      <c r="R187" s="9"/>
      <c r="S187" s="9"/>
      <c r="T187" s="9"/>
      <c r="U187" s="9"/>
      <c r="V187" s="13">
        <f t="shared" si="16"/>
        <v>68393</v>
      </c>
      <c r="W187" s="15" t="s">
        <v>36</v>
      </c>
    </row>
    <row r="188" spans="1:23" ht="39" x14ac:dyDescent="0.25">
      <c r="A188" s="5" t="s">
        <v>145</v>
      </c>
      <c r="B188" s="5" t="s">
        <v>147</v>
      </c>
      <c r="C188" s="12" t="s">
        <v>146</v>
      </c>
      <c r="D188" s="9"/>
      <c r="E188" s="9"/>
      <c r="F188" s="9"/>
      <c r="G188" s="9"/>
      <c r="H188" s="9"/>
      <c r="I188" s="9"/>
      <c r="J188" s="9"/>
      <c r="K188" s="9"/>
      <c r="L188" s="9"/>
      <c r="M188" s="9"/>
      <c r="N188" s="13">
        <f t="shared" si="15"/>
        <v>0</v>
      </c>
      <c r="O188" s="9"/>
      <c r="P188" s="9">
        <v>580</v>
      </c>
      <c r="Q188" s="9"/>
      <c r="R188" s="9"/>
      <c r="S188" s="9"/>
      <c r="T188" s="9"/>
      <c r="U188" s="9"/>
      <c r="V188" s="13">
        <f t="shared" si="16"/>
        <v>580</v>
      </c>
      <c r="W188" s="15" t="s">
        <v>36</v>
      </c>
    </row>
    <row r="189" spans="1:23" ht="39" x14ac:dyDescent="0.25">
      <c r="A189" s="5" t="s">
        <v>145</v>
      </c>
      <c r="B189" s="5" t="s">
        <v>148</v>
      </c>
      <c r="C189" s="12" t="s">
        <v>35</v>
      </c>
      <c r="D189" s="9"/>
      <c r="E189" s="9"/>
      <c r="F189" s="9"/>
      <c r="G189" s="9"/>
      <c r="H189" s="9"/>
      <c r="I189" s="9"/>
      <c r="J189" s="9"/>
      <c r="K189" s="9"/>
      <c r="L189" s="9"/>
      <c r="M189" s="9"/>
      <c r="N189" s="13">
        <f t="shared" si="15"/>
        <v>0</v>
      </c>
      <c r="O189" s="9"/>
      <c r="P189" s="9">
        <v>186</v>
      </c>
      <c r="Q189" s="9">
        <v>142</v>
      </c>
      <c r="R189" s="9"/>
      <c r="S189" s="9"/>
      <c r="T189" s="9"/>
      <c r="U189" s="9"/>
      <c r="V189" s="13">
        <f t="shared" si="16"/>
        <v>328</v>
      </c>
      <c r="W189" s="15" t="s">
        <v>36</v>
      </c>
    </row>
    <row r="190" spans="1:23" ht="30" x14ac:dyDescent="0.25">
      <c r="A190" s="5" t="s">
        <v>145</v>
      </c>
      <c r="B190" s="5" t="s">
        <v>37</v>
      </c>
      <c r="C190" s="12" t="s">
        <v>35</v>
      </c>
      <c r="D190" s="9"/>
      <c r="E190" s="9"/>
      <c r="F190" s="9"/>
      <c r="G190" s="9"/>
      <c r="H190" s="9"/>
      <c r="I190" s="9"/>
      <c r="J190" s="9">
        <v>100</v>
      </c>
      <c r="K190" s="9"/>
      <c r="L190" s="9"/>
      <c r="M190" s="9"/>
      <c r="N190" s="13">
        <f t="shared" si="15"/>
        <v>100</v>
      </c>
      <c r="O190" s="9"/>
      <c r="P190" s="9">
        <v>4368</v>
      </c>
      <c r="Q190" s="9"/>
      <c r="R190" s="9"/>
      <c r="S190" s="9"/>
      <c r="T190" s="9"/>
      <c r="U190" s="9"/>
      <c r="V190" s="13">
        <f t="shared" si="16"/>
        <v>4468</v>
      </c>
      <c r="W190" s="15" t="s">
        <v>38</v>
      </c>
    </row>
    <row r="191" spans="1:23" ht="30" x14ac:dyDescent="0.25">
      <c r="A191" s="5" t="s">
        <v>145</v>
      </c>
      <c r="B191" s="5" t="s">
        <v>149</v>
      </c>
      <c r="C191" s="12" t="s">
        <v>42</v>
      </c>
      <c r="D191" s="9"/>
      <c r="E191" s="9">
        <v>130</v>
      </c>
      <c r="F191" s="9"/>
      <c r="G191" s="9"/>
      <c r="H191" s="9">
        <v>137</v>
      </c>
      <c r="I191" s="9">
        <v>520</v>
      </c>
      <c r="J191" s="9"/>
      <c r="K191" s="9"/>
      <c r="L191" s="9"/>
      <c r="M191" s="9"/>
      <c r="N191" s="13">
        <f t="shared" si="15"/>
        <v>787</v>
      </c>
      <c r="O191" s="9"/>
      <c r="P191" s="9">
        <v>70</v>
      </c>
      <c r="Q191" s="9">
        <v>130</v>
      </c>
      <c r="R191" s="9"/>
      <c r="S191" s="9"/>
      <c r="T191" s="9"/>
      <c r="U191" s="9">
        <v>7</v>
      </c>
      <c r="V191" s="13">
        <f t="shared" si="16"/>
        <v>994</v>
      </c>
      <c r="W191" s="15" t="s">
        <v>43</v>
      </c>
    </row>
    <row r="192" spans="1:23" ht="45" x14ac:dyDescent="0.25">
      <c r="A192" s="5" t="s">
        <v>145</v>
      </c>
      <c r="B192" s="5" t="s">
        <v>47</v>
      </c>
      <c r="C192" s="12" t="s">
        <v>48</v>
      </c>
      <c r="D192" s="9">
        <v>8041</v>
      </c>
      <c r="E192" s="9">
        <v>180</v>
      </c>
      <c r="F192" s="9"/>
      <c r="G192" s="9">
        <v>110</v>
      </c>
      <c r="H192" s="9">
        <v>270</v>
      </c>
      <c r="I192" s="9"/>
      <c r="J192" s="9"/>
      <c r="K192" s="9"/>
      <c r="L192" s="9"/>
      <c r="M192" s="9"/>
      <c r="N192" s="13">
        <f t="shared" si="15"/>
        <v>8601</v>
      </c>
      <c r="O192" s="9">
        <v>80</v>
      </c>
      <c r="P192" s="9">
        <v>200</v>
      </c>
      <c r="Q192" s="9">
        <v>900</v>
      </c>
      <c r="R192" s="9">
        <v>1388</v>
      </c>
      <c r="S192" s="9"/>
      <c r="T192" s="9"/>
      <c r="U192" s="9"/>
      <c r="V192" s="13">
        <f t="shared" si="16"/>
        <v>11169</v>
      </c>
      <c r="W192" s="15" t="s">
        <v>49</v>
      </c>
    </row>
    <row r="193" spans="1:23" ht="45" x14ac:dyDescent="0.25">
      <c r="A193" s="5" t="s">
        <v>145</v>
      </c>
      <c r="B193" s="5" t="s">
        <v>150</v>
      </c>
      <c r="C193" s="12" t="s">
        <v>48</v>
      </c>
      <c r="D193" s="9">
        <v>2889</v>
      </c>
      <c r="E193" s="9">
        <v>100</v>
      </c>
      <c r="F193" s="9"/>
      <c r="G193" s="9">
        <v>80</v>
      </c>
      <c r="H193" s="9">
        <v>100</v>
      </c>
      <c r="I193" s="9"/>
      <c r="J193" s="9">
        <v>30</v>
      </c>
      <c r="K193" s="9"/>
      <c r="L193" s="9"/>
      <c r="M193" s="9"/>
      <c r="N193" s="13">
        <f t="shared" si="15"/>
        <v>3199</v>
      </c>
      <c r="O193" s="9"/>
      <c r="P193" s="9">
        <v>200</v>
      </c>
      <c r="Q193" s="9">
        <v>450</v>
      </c>
      <c r="R193" s="9"/>
      <c r="S193" s="9"/>
      <c r="T193" s="9"/>
      <c r="U193" s="9"/>
      <c r="V193" s="13">
        <f t="shared" si="16"/>
        <v>3849</v>
      </c>
      <c r="W193" s="15" t="s">
        <v>49</v>
      </c>
    </row>
    <row r="194" spans="1:23" ht="45" x14ac:dyDescent="0.25">
      <c r="A194" s="5" t="s">
        <v>145</v>
      </c>
      <c r="B194" s="5" t="s">
        <v>151</v>
      </c>
      <c r="C194" s="12" t="s">
        <v>52</v>
      </c>
      <c r="D194" s="9">
        <v>24406</v>
      </c>
      <c r="E194" s="9">
        <v>245</v>
      </c>
      <c r="F194" s="9"/>
      <c r="G194" s="9">
        <v>1900</v>
      </c>
      <c r="H194" s="9">
        <v>3900</v>
      </c>
      <c r="I194" s="9">
        <v>6320</v>
      </c>
      <c r="J194" s="9"/>
      <c r="K194" s="9">
        <v>2772</v>
      </c>
      <c r="L194" s="9"/>
      <c r="M194" s="9"/>
      <c r="N194" s="13">
        <f t="shared" si="15"/>
        <v>39543</v>
      </c>
      <c r="O194" s="9">
        <v>100</v>
      </c>
      <c r="P194" s="9">
        <v>3385</v>
      </c>
      <c r="Q194" s="9">
        <v>4290</v>
      </c>
      <c r="R194" s="9"/>
      <c r="S194" s="9"/>
      <c r="T194" s="9"/>
      <c r="U194" s="9">
        <v>71</v>
      </c>
      <c r="V194" s="13">
        <f t="shared" si="16"/>
        <v>47389</v>
      </c>
      <c r="W194" s="15" t="s">
        <v>53</v>
      </c>
    </row>
    <row r="195" spans="1:23" ht="45" x14ac:dyDescent="0.25">
      <c r="A195" s="5" t="s">
        <v>145</v>
      </c>
      <c r="B195" s="5" t="s">
        <v>54</v>
      </c>
      <c r="C195" s="12" t="s">
        <v>52</v>
      </c>
      <c r="D195" s="9">
        <v>16066</v>
      </c>
      <c r="E195" s="9"/>
      <c r="F195" s="9"/>
      <c r="G195" s="9"/>
      <c r="H195" s="9"/>
      <c r="I195" s="9"/>
      <c r="J195" s="9"/>
      <c r="K195" s="9"/>
      <c r="L195" s="9"/>
      <c r="M195" s="9"/>
      <c r="N195" s="13">
        <f t="shared" si="15"/>
        <v>16066</v>
      </c>
      <c r="O195" s="9"/>
      <c r="P195" s="9"/>
      <c r="Q195" s="9"/>
      <c r="R195" s="9"/>
      <c r="S195" s="9"/>
      <c r="T195" s="9"/>
      <c r="U195" s="9"/>
      <c r="V195" s="13">
        <f t="shared" si="16"/>
        <v>16066</v>
      </c>
      <c r="W195" s="15" t="s">
        <v>53</v>
      </c>
    </row>
    <row r="196" spans="1:23" ht="64.5" x14ac:dyDescent="0.25">
      <c r="A196" s="5" t="s">
        <v>145</v>
      </c>
      <c r="B196" s="5" t="s">
        <v>55</v>
      </c>
      <c r="C196" s="12" t="s">
        <v>52</v>
      </c>
      <c r="D196" s="9">
        <v>112</v>
      </c>
      <c r="E196" s="9"/>
      <c r="F196" s="9"/>
      <c r="G196" s="9"/>
      <c r="H196" s="9"/>
      <c r="I196" s="9"/>
      <c r="J196" s="9"/>
      <c r="K196" s="9"/>
      <c r="L196" s="9"/>
      <c r="M196" s="9"/>
      <c r="N196" s="13">
        <f t="shared" si="15"/>
        <v>112</v>
      </c>
      <c r="O196" s="9"/>
      <c r="P196" s="9"/>
      <c r="Q196" s="9"/>
      <c r="R196" s="9"/>
      <c r="S196" s="9"/>
      <c r="T196" s="9"/>
      <c r="U196" s="9"/>
      <c r="V196" s="13">
        <f t="shared" si="16"/>
        <v>112</v>
      </c>
      <c r="W196" s="15" t="s">
        <v>53</v>
      </c>
    </row>
    <row r="197" spans="1:23" ht="45" x14ac:dyDescent="0.25">
      <c r="A197" s="5" t="s">
        <v>145</v>
      </c>
      <c r="B197" s="5" t="s">
        <v>56</v>
      </c>
      <c r="C197" s="12" t="s">
        <v>57</v>
      </c>
      <c r="D197" s="9">
        <v>14474</v>
      </c>
      <c r="E197" s="9">
        <v>1370</v>
      </c>
      <c r="F197" s="9"/>
      <c r="G197" s="9">
        <v>410</v>
      </c>
      <c r="H197" s="9">
        <v>5530</v>
      </c>
      <c r="I197" s="9">
        <v>2000</v>
      </c>
      <c r="J197" s="9">
        <v>1200</v>
      </c>
      <c r="K197" s="9">
        <v>3476</v>
      </c>
      <c r="L197" s="9"/>
      <c r="M197" s="9"/>
      <c r="N197" s="13">
        <f t="shared" si="15"/>
        <v>28460</v>
      </c>
      <c r="O197" s="9">
        <v>100</v>
      </c>
      <c r="P197" s="9">
        <v>10913</v>
      </c>
      <c r="Q197" s="9">
        <v>5910</v>
      </c>
      <c r="R197" s="9"/>
      <c r="S197" s="9"/>
      <c r="T197" s="9"/>
      <c r="U197" s="9"/>
      <c r="V197" s="13">
        <f t="shared" si="16"/>
        <v>45383</v>
      </c>
      <c r="W197" s="15" t="s">
        <v>53</v>
      </c>
    </row>
    <row r="198" spans="1:23" ht="45" x14ac:dyDescent="0.25">
      <c r="A198" s="18" t="s">
        <v>145</v>
      </c>
      <c r="B198" s="18" t="s">
        <v>95</v>
      </c>
      <c r="C198" s="12" t="s">
        <v>57</v>
      </c>
      <c r="D198" s="9"/>
      <c r="E198" s="9"/>
      <c r="F198" s="9"/>
      <c r="G198" s="9"/>
      <c r="H198" s="9"/>
      <c r="I198" s="9"/>
      <c r="J198" s="9"/>
      <c r="K198" s="9"/>
      <c r="L198" s="9"/>
      <c r="M198" s="9"/>
      <c r="N198" s="13">
        <f t="shared" si="15"/>
        <v>0</v>
      </c>
      <c r="O198" s="9"/>
      <c r="P198" s="9"/>
      <c r="Q198" s="9"/>
      <c r="R198" s="9"/>
      <c r="S198" s="9">
        <v>2523</v>
      </c>
      <c r="T198" s="9"/>
      <c r="U198" s="9"/>
      <c r="V198" s="13">
        <f t="shared" si="16"/>
        <v>2523</v>
      </c>
      <c r="W198" s="15" t="s">
        <v>53</v>
      </c>
    </row>
    <row r="199" spans="1:23" ht="45" x14ac:dyDescent="0.25">
      <c r="A199" s="5" t="s">
        <v>145</v>
      </c>
      <c r="B199" s="5" t="s">
        <v>60</v>
      </c>
      <c r="C199" s="12" t="s">
        <v>57</v>
      </c>
      <c r="D199" s="9"/>
      <c r="E199" s="9"/>
      <c r="F199" s="9"/>
      <c r="G199" s="9"/>
      <c r="H199" s="9"/>
      <c r="I199" s="9"/>
      <c r="J199" s="9"/>
      <c r="K199" s="9">
        <v>700</v>
      </c>
      <c r="L199" s="9"/>
      <c r="M199" s="9"/>
      <c r="N199" s="13">
        <f t="shared" si="15"/>
        <v>700</v>
      </c>
      <c r="O199" s="9"/>
      <c r="P199" s="9"/>
      <c r="Q199" s="9"/>
      <c r="R199" s="9"/>
      <c r="S199" s="9"/>
      <c r="T199" s="9"/>
      <c r="U199" s="9"/>
      <c r="V199" s="13">
        <f t="shared" si="16"/>
        <v>700</v>
      </c>
      <c r="W199" s="15" t="s">
        <v>53</v>
      </c>
    </row>
    <row r="200" spans="1:23" ht="51.75" x14ac:dyDescent="0.25">
      <c r="A200" s="5" t="s">
        <v>145</v>
      </c>
      <c r="B200" s="5" t="s">
        <v>93</v>
      </c>
      <c r="C200" s="12" t="s">
        <v>57</v>
      </c>
      <c r="D200" s="9">
        <v>8508</v>
      </c>
      <c r="E200" s="9"/>
      <c r="F200" s="9"/>
      <c r="G200" s="9"/>
      <c r="H200" s="9"/>
      <c r="I200" s="9"/>
      <c r="J200" s="9"/>
      <c r="K200" s="9"/>
      <c r="L200" s="9"/>
      <c r="M200" s="9"/>
      <c r="N200" s="13">
        <f t="shared" si="15"/>
        <v>8508</v>
      </c>
      <c r="O200" s="9"/>
      <c r="P200" s="9"/>
      <c r="Q200" s="9"/>
      <c r="R200" s="9"/>
      <c r="S200" s="9"/>
      <c r="T200" s="9"/>
      <c r="U200" s="9"/>
      <c r="V200" s="13">
        <f t="shared" si="16"/>
        <v>8508</v>
      </c>
      <c r="W200" s="15" t="s">
        <v>53</v>
      </c>
    </row>
    <row r="201" spans="1:23" ht="77.25" x14ac:dyDescent="0.25">
      <c r="A201" s="5" t="s">
        <v>145</v>
      </c>
      <c r="B201" s="5" t="s">
        <v>94</v>
      </c>
      <c r="C201" s="12" t="s">
        <v>57</v>
      </c>
      <c r="D201" s="9">
        <v>67</v>
      </c>
      <c r="E201" s="9"/>
      <c r="F201" s="9"/>
      <c r="G201" s="9"/>
      <c r="H201" s="9"/>
      <c r="I201" s="9"/>
      <c r="J201" s="9"/>
      <c r="K201" s="9"/>
      <c r="L201" s="9"/>
      <c r="M201" s="9"/>
      <c r="N201" s="13">
        <f t="shared" si="15"/>
        <v>67</v>
      </c>
      <c r="O201" s="9"/>
      <c r="P201" s="9"/>
      <c r="Q201" s="9"/>
      <c r="R201" s="9"/>
      <c r="S201" s="9"/>
      <c r="T201" s="9"/>
      <c r="U201" s="9"/>
      <c r="V201" s="13">
        <f t="shared" si="16"/>
        <v>67</v>
      </c>
      <c r="W201" s="15" t="s">
        <v>53</v>
      </c>
    </row>
    <row r="202" spans="1:23" ht="45" x14ac:dyDescent="0.25">
      <c r="A202" s="5" t="s">
        <v>145</v>
      </c>
      <c r="B202" s="5" t="s">
        <v>152</v>
      </c>
      <c r="C202" s="12" t="s">
        <v>70</v>
      </c>
      <c r="D202" s="9">
        <v>8503</v>
      </c>
      <c r="E202" s="9">
        <v>109</v>
      </c>
      <c r="F202" s="9"/>
      <c r="G202" s="9">
        <v>120</v>
      </c>
      <c r="H202" s="9">
        <v>250</v>
      </c>
      <c r="I202" s="9"/>
      <c r="J202" s="9">
        <v>232</v>
      </c>
      <c r="K202" s="9"/>
      <c r="L202" s="9"/>
      <c r="M202" s="9"/>
      <c r="N202" s="13">
        <f t="shared" si="15"/>
        <v>9214</v>
      </c>
      <c r="O202" s="9">
        <v>50</v>
      </c>
      <c r="P202" s="9">
        <v>177</v>
      </c>
      <c r="Q202" s="9">
        <v>450</v>
      </c>
      <c r="R202" s="9"/>
      <c r="S202" s="9"/>
      <c r="T202" s="9"/>
      <c r="U202" s="9"/>
      <c r="V202" s="13">
        <f t="shared" si="16"/>
        <v>9891</v>
      </c>
      <c r="W202" s="15" t="s">
        <v>53</v>
      </c>
    </row>
    <row r="203" spans="1:23" ht="45" x14ac:dyDescent="0.25">
      <c r="A203" s="5" t="s">
        <v>145</v>
      </c>
      <c r="B203" s="5" t="s">
        <v>68</v>
      </c>
      <c r="C203" s="12" t="s">
        <v>62</v>
      </c>
      <c r="D203" s="9"/>
      <c r="E203" s="9"/>
      <c r="F203" s="9"/>
      <c r="G203" s="9"/>
      <c r="H203" s="9"/>
      <c r="I203" s="9"/>
      <c r="J203" s="9"/>
      <c r="K203" s="9"/>
      <c r="L203" s="9">
        <v>2710</v>
      </c>
      <c r="M203" s="9"/>
      <c r="N203" s="13">
        <f t="shared" si="15"/>
        <v>2710</v>
      </c>
      <c r="O203" s="9"/>
      <c r="P203" s="9"/>
      <c r="Q203" s="9"/>
      <c r="R203" s="9"/>
      <c r="S203" s="9"/>
      <c r="T203" s="9"/>
      <c r="U203" s="9"/>
      <c r="V203" s="13">
        <f t="shared" si="16"/>
        <v>2710</v>
      </c>
      <c r="W203" s="15" t="s">
        <v>53</v>
      </c>
    </row>
    <row r="204" spans="1:23" ht="30" x14ac:dyDescent="0.25">
      <c r="A204" s="5" t="s">
        <v>145</v>
      </c>
      <c r="B204" s="5" t="s">
        <v>153</v>
      </c>
      <c r="C204" s="12" t="s">
        <v>64</v>
      </c>
      <c r="D204" s="9"/>
      <c r="E204" s="9">
        <v>120</v>
      </c>
      <c r="F204" s="9"/>
      <c r="G204" s="9">
        <v>200</v>
      </c>
      <c r="H204" s="9">
        <v>350</v>
      </c>
      <c r="I204" s="9"/>
      <c r="J204" s="9">
        <v>210</v>
      </c>
      <c r="K204" s="9"/>
      <c r="L204" s="9"/>
      <c r="M204" s="9"/>
      <c r="N204" s="13">
        <f t="shared" si="15"/>
        <v>880</v>
      </c>
      <c r="O204" s="9"/>
      <c r="P204" s="9">
        <v>130</v>
      </c>
      <c r="Q204" s="9">
        <v>215</v>
      </c>
      <c r="R204" s="9"/>
      <c r="S204" s="9"/>
      <c r="T204" s="9"/>
      <c r="U204" s="9"/>
      <c r="V204" s="13">
        <f t="shared" si="16"/>
        <v>1225</v>
      </c>
      <c r="W204" s="15" t="s">
        <v>65</v>
      </c>
    </row>
    <row r="205" spans="1:23" ht="45" x14ac:dyDescent="0.25">
      <c r="A205" s="5" t="s">
        <v>145</v>
      </c>
      <c r="B205" s="5" t="s">
        <v>71</v>
      </c>
      <c r="C205" s="12" t="s">
        <v>57</v>
      </c>
      <c r="D205" s="9">
        <v>61212</v>
      </c>
      <c r="E205" s="9"/>
      <c r="F205" s="9"/>
      <c r="G205" s="9"/>
      <c r="H205" s="9"/>
      <c r="I205" s="9"/>
      <c r="J205" s="9"/>
      <c r="K205" s="9"/>
      <c r="L205" s="9"/>
      <c r="M205" s="9"/>
      <c r="N205" s="13">
        <f t="shared" si="15"/>
        <v>61212</v>
      </c>
      <c r="O205" s="9"/>
      <c r="P205" s="9"/>
      <c r="Q205" s="9"/>
      <c r="R205" s="9"/>
      <c r="S205" s="9"/>
      <c r="T205" s="9"/>
      <c r="U205" s="9"/>
      <c r="V205" s="13">
        <f t="shared" si="16"/>
        <v>61212</v>
      </c>
      <c r="W205" s="15" t="s">
        <v>53</v>
      </c>
    </row>
    <row r="206" spans="1:23" ht="51.75" x14ac:dyDescent="0.25">
      <c r="A206" s="5" t="s">
        <v>145</v>
      </c>
      <c r="B206" s="5" t="s">
        <v>72</v>
      </c>
      <c r="C206" s="12" t="s">
        <v>57</v>
      </c>
      <c r="D206" s="9">
        <v>1698</v>
      </c>
      <c r="E206" s="9"/>
      <c r="F206" s="9"/>
      <c r="G206" s="9"/>
      <c r="H206" s="9"/>
      <c r="I206" s="9"/>
      <c r="J206" s="9"/>
      <c r="K206" s="9"/>
      <c r="L206" s="9"/>
      <c r="M206" s="9"/>
      <c r="N206" s="13">
        <f t="shared" si="15"/>
        <v>1698</v>
      </c>
      <c r="O206" s="9"/>
      <c r="P206" s="9"/>
      <c r="Q206" s="9"/>
      <c r="R206" s="9"/>
      <c r="S206" s="9"/>
      <c r="T206" s="9"/>
      <c r="U206" s="9"/>
      <c r="V206" s="13">
        <f t="shared" si="16"/>
        <v>1698</v>
      </c>
      <c r="W206" s="15" t="s">
        <v>53</v>
      </c>
    </row>
    <row r="207" spans="1:23" ht="45" x14ac:dyDescent="0.25">
      <c r="A207" s="5" t="s">
        <v>145</v>
      </c>
      <c r="B207" s="5" t="s">
        <v>73</v>
      </c>
      <c r="C207" s="12" t="s">
        <v>74</v>
      </c>
      <c r="D207" s="9">
        <v>3601</v>
      </c>
      <c r="E207" s="9"/>
      <c r="F207" s="9"/>
      <c r="G207" s="9"/>
      <c r="H207" s="9"/>
      <c r="I207" s="9"/>
      <c r="J207" s="9"/>
      <c r="K207" s="9"/>
      <c r="L207" s="9"/>
      <c r="M207" s="9"/>
      <c r="N207" s="13">
        <f t="shared" si="15"/>
        <v>3601</v>
      </c>
      <c r="O207" s="9"/>
      <c r="P207" s="9"/>
      <c r="Q207" s="9"/>
      <c r="R207" s="9"/>
      <c r="S207" s="9"/>
      <c r="T207" s="9"/>
      <c r="U207" s="9"/>
      <c r="V207" s="13">
        <f t="shared" si="16"/>
        <v>3601</v>
      </c>
      <c r="W207" s="15" t="s">
        <v>53</v>
      </c>
    </row>
    <row r="208" spans="1:23" ht="45" x14ac:dyDescent="0.25">
      <c r="A208" s="5" t="s">
        <v>145</v>
      </c>
      <c r="B208" s="5" t="s">
        <v>75</v>
      </c>
      <c r="C208" s="12" t="s">
        <v>74</v>
      </c>
      <c r="D208" s="9">
        <v>156</v>
      </c>
      <c r="E208" s="9"/>
      <c r="F208" s="9"/>
      <c r="G208" s="9"/>
      <c r="H208" s="9"/>
      <c r="I208" s="9"/>
      <c r="J208" s="9"/>
      <c r="K208" s="9"/>
      <c r="L208" s="9"/>
      <c r="M208" s="9"/>
      <c r="N208" s="13">
        <f t="shared" si="15"/>
        <v>156</v>
      </c>
      <c r="O208" s="9"/>
      <c r="P208" s="9"/>
      <c r="Q208" s="9"/>
      <c r="R208" s="9"/>
      <c r="S208" s="9"/>
      <c r="T208" s="9"/>
      <c r="U208" s="9"/>
      <c r="V208" s="13">
        <f t="shared" si="16"/>
        <v>156</v>
      </c>
      <c r="W208" s="15" t="s">
        <v>53</v>
      </c>
    </row>
    <row r="209" spans="1:23" ht="45" x14ac:dyDescent="0.25">
      <c r="A209" s="5" t="s">
        <v>145</v>
      </c>
      <c r="B209" s="5" t="s">
        <v>76</v>
      </c>
      <c r="C209" s="12" t="s">
        <v>52</v>
      </c>
      <c r="D209" s="9">
        <v>4927</v>
      </c>
      <c r="E209" s="9"/>
      <c r="F209" s="9"/>
      <c r="G209" s="9"/>
      <c r="H209" s="9"/>
      <c r="I209" s="9"/>
      <c r="J209" s="9"/>
      <c r="K209" s="9"/>
      <c r="L209" s="9"/>
      <c r="M209" s="9"/>
      <c r="N209" s="13">
        <f t="shared" si="15"/>
        <v>4927</v>
      </c>
      <c r="O209" s="9"/>
      <c r="P209" s="9"/>
      <c r="Q209" s="9"/>
      <c r="R209" s="9"/>
      <c r="S209" s="9"/>
      <c r="T209" s="9"/>
      <c r="U209" s="9"/>
      <c r="V209" s="13">
        <f t="shared" si="16"/>
        <v>4927</v>
      </c>
      <c r="W209" s="15" t="s">
        <v>53</v>
      </c>
    </row>
    <row r="210" spans="1:23" ht="30" x14ac:dyDescent="0.25">
      <c r="A210" s="5" t="s">
        <v>145</v>
      </c>
      <c r="B210" s="5" t="s">
        <v>78</v>
      </c>
      <c r="C210" s="12" t="s">
        <v>79</v>
      </c>
      <c r="D210" s="9"/>
      <c r="E210" s="9"/>
      <c r="F210" s="9"/>
      <c r="G210" s="9"/>
      <c r="H210" s="9"/>
      <c r="I210" s="9"/>
      <c r="J210" s="9"/>
      <c r="K210" s="9"/>
      <c r="L210" s="9"/>
      <c r="M210" s="9"/>
      <c r="N210" s="13">
        <f t="shared" si="15"/>
        <v>0</v>
      </c>
      <c r="O210" s="9"/>
      <c r="P210" s="9"/>
      <c r="Q210" s="9"/>
      <c r="R210" s="9"/>
      <c r="S210" s="9"/>
      <c r="T210" s="9">
        <v>3327</v>
      </c>
      <c r="U210" s="9"/>
      <c r="V210" s="13">
        <f t="shared" si="16"/>
        <v>3327</v>
      </c>
      <c r="W210" s="15" t="s">
        <v>65</v>
      </c>
    </row>
    <row r="211" spans="1:23" ht="45" x14ac:dyDescent="0.25">
      <c r="A211" s="5" t="s">
        <v>145</v>
      </c>
      <c r="B211" s="5" t="s">
        <v>80</v>
      </c>
      <c r="C211" s="12"/>
      <c r="D211" s="9">
        <v>3782</v>
      </c>
      <c r="E211" s="9"/>
      <c r="F211" s="9"/>
      <c r="G211" s="9"/>
      <c r="H211" s="9"/>
      <c r="I211" s="9"/>
      <c r="J211" s="9"/>
      <c r="K211" s="9"/>
      <c r="L211" s="9"/>
      <c r="M211" s="9"/>
      <c r="N211" s="13">
        <f t="shared" si="15"/>
        <v>3782</v>
      </c>
      <c r="O211" s="9"/>
      <c r="P211" s="9"/>
      <c r="Q211" s="9"/>
      <c r="R211" s="9"/>
      <c r="S211" s="9"/>
      <c r="T211" s="9"/>
      <c r="U211" s="9"/>
      <c r="V211" s="13">
        <f t="shared" si="16"/>
        <v>3782</v>
      </c>
      <c r="W211" s="15" t="s">
        <v>33</v>
      </c>
    </row>
    <row r="212" spans="1:23" ht="45" x14ac:dyDescent="0.25">
      <c r="A212" s="5" t="s">
        <v>145</v>
      </c>
      <c r="B212" s="5" t="s">
        <v>154</v>
      </c>
      <c r="C212" s="12"/>
      <c r="D212" s="9">
        <v>3939</v>
      </c>
      <c r="E212" s="9"/>
      <c r="F212" s="9"/>
      <c r="G212" s="9"/>
      <c r="H212" s="9"/>
      <c r="I212" s="9"/>
      <c r="J212" s="9"/>
      <c r="K212" s="9"/>
      <c r="L212" s="9"/>
      <c r="M212" s="9"/>
      <c r="N212" s="13">
        <f t="shared" si="15"/>
        <v>3939</v>
      </c>
      <c r="O212" s="9"/>
      <c r="P212" s="9"/>
      <c r="Q212" s="9"/>
      <c r="R212" s="9"/>
      <c r="S212" s="9"/>
      <c r="T212" s="9"/>
      <c r="U212" s="9"/>
      <c r="V212" s="13">
        <f t="shared" si="16"/>
        <v>3939</v>
      </c>
      <c r="W212" s="15" t="s">
        <v>33</v>
      </c>
    </row>
    <row r="213" spans="1:23" ht="45" x14ac:dyDescent="0.25">
      <c r="A213" s="5" t="s">
        <v>145</v>
      </c>
      <c r="B213" s="5" t="s">
        <v>155</v>
      </c>
      <c r="C213" s="12" t="s">
        <v>67</v>
      </c>
      <c r="D213" s="9"/>
      <c r="E213" s="9">
        <v>120</v>
      </c>
      <c r="F213" s="9"/>
      <c r="G213" s="9">
        <v>44</v>
      </c>
      <c r="H213" s="9">
        <v>100</v>
      </c>
      <c r="I213" s="9"/>
      <c r="J213" s="9"/>
      <c r="K213" s="9"/>
      <c r="L213" s="9"/>
      <c r="M213" s="9"/>
      <c r="N213" s="13">
        <f t="shared" si="15"/>
        <v>264</v>
      </c>
      <c r="O213" s="9"/>
      <c r="P213" s="9">
        <v>50</v>
      </c>
      <c r="Q213" s="9">
        <v>65</v>
      </c>
      <c r="R213" s="9"/>
      <c r="S213" s="9"/>
      <c r="T213" s="9"/>
      <c r="U213" s="9"/>
      <c r="V213" s="13">
        <f t="shared" si="16"/>
        <v>379</v>
      </c>
      <c r="W213" s="15" t="s">
        <v>33</v>
      </c>
    </row>
    <row r="214" spans="1:23" x14ac:dyDescent="0.25">
      <c r="A214" s="23" t="s">
        <v>145</v>
      </c>
      <c r="B214" s="23" t="s">
        <v>82</v>
      </c>
      <c r="C214" s="24"/>
      <c r="D214" s="14">
        <f t="shared" ref="D214:V214" si="17">SUM(D186:D213)</f>
        <v>273347</v>
      </c>
      <c r="E214" s="14">
        <f t="shared" si="17"/>
        <v>2984</v>
      </c>
      <c r="F214" s="14">
        <f t="shared" si="17"/>
        <v>0</v>
      </c>
      <c r="G214" s="14">
        <f t="shared" si="17"/>
        <v>3064</v>
      </c>
      <c r="H214" s="14">
        <f t="shared" si="17"/>
        <v>10897</v>
      </c>
      <c r="I214" s="14">
        <f t="shared" si="17"/>
        <v>8840</v>
      </c>
      <c r="J214" s="14">
        <f t="shared" si="17"/>
        <v>2152</v>
      </c>
      <c r="K214" s="14">
        <f t="shared" si="17"/>
        <v>6948</v>
      </c>
      <c r="L214" s="14">
        <f t="shared" si="17"/>
        <v>2710</v>
      </c>
      <c r="M214" s="14">
        <f t="shared" si="17"/>
        <v>0</v>
      </c>
      <c r="N214" s="14">
        <f t="shared" si="17"/>
        <v>310942</v>
      </c>
      <c r="O214" s="14">
        <f t="shared" si="17"/>
        <v>330</v>
      </c>
      <c r="P214" s="14">
        <f t="shared" si="17"/>
        <v>22169</v>
      </c>
      <c r="Q214" s="14">
        <f t="shared" si="17"/>
        <v>14582</v>
      </c>
      <c r="R214" s="14">
        <f t="shared" si="17"/>
        <v>1388</v>
      </c>
      <c r="S214" s="14">
        <f t="shared" si="17"/>
        <v>2523</v>
      </c>
      <c r="T214" s="14">
        <f t="shared" si="17"/>
        <v>3327</v>
      </c>
      <c r="U214" s="14">
        <f t="shared" si="17"/>
        <v>78</v>
      </c>
      <c r="V214" s="14">
        <f t="shared" si="17"/>
        <v>355339</v>
      </c>
    </row>
    <row r="215" spans="1:23" ht="45" x14ac:dyDescent="0.25">
      <c r="A215" s="5" t="s">
        <v>156</v>
      </c>
      <c r="B215" s="5" t="s">
        <v>31</v>
      </c>
      <c r="C215" s="12" t="s">
        <v>32</v>
      </c>
      <c r="D215" s="16">
        <v>59370</v>
      </c>
      <c r="E215" s="16">
        <v>1400</v>
      </c>
      <c r="F215" s="16"/>
      <c r="G215" s="16">
        <v>220</v>
      </c>
      <c r="H215" s="16">
        <v>6500</v>
      </c>
      <c r="I215" s="16"/>
      <c r="J215" s="16">
        <v>2520</v>
      </c>
      <c r="K215" s="16"/>
      <c r="L215" s="16"/>
      <c r="M215" s="16"/>
      <c r="N215" s="13">
        <f t="shared" ref="N215:N255" si="18">D215+E215+F215+G215+H215+I215+J215+K215+L215+M215</f>
        <v>70010</v>
      </c>
      <c r="O215" s="16">
        <v>57</v>
      </c>
      <c r="P215" s="16">
        <v>11557</v>
      </c>
      <c r="Q215" s="16">
        <v>2720</v>
      </c>
      <c r="R215" s="16"/>
      <c r="S215" s="16"/>
      <c r="T215" s="16"/>
      <c r="U215" s="16"/>
      <c r="V215" s="13">
        <f t="shared" ref="V215:V255" si="19">N215+O215+P215+Q215+R215+S215+T215+U215</f>
        <v>84344</v>
      </c>
      <c r="W215" s="15" t="s">
        <v>33</v>
      </c>
    </row>
    <row r="216" spans="1:23" ht="30" x14ac:dyDescent="0.25">
      <c r="A216" s="5" t="s">
        <v>156</v>
      </c>
      <c r="B216" s="5" t="s">
        <v>157</v>
      </c>
      <c r="C216" s="12" t="s">
        <v>158</v>
      </c>
      <c r="D216" s="16"/>
      <c r="E216" s="16"/>
      <c r="F216" s="16"/>
      <c r="G216" s="16"/>
      <c r="H216" s="16"/>
      <c r="I216" s="16"/>
      <c r="J216" s="16"/>
      <c r="K216" s="16"/>
      <c r="L216" s="16"/>
      <c r="M216" s="16"/>
      <c r="N216" s="13">
        <f t="shared" si="18"/>
        <v>0</v>
      </c>
      <c r="O216" s="16"/>
      <c r="P216" s="16"/>
      <c r="Q216" s="16"/>
      <c r="R216" s="16"/>
      <c r="S216" s="16"/>
      <c r="T216" s="16"/>
      <c r="U216" s="16"/>
      <c r="V216" s="13">
        <f t="shared" si="19"/>
        <v>0</v>
      </c>
      <c r="W216" s="15" t="s">
        <v>36</v>
      </c>
    </row>
    <row r="217" spans="1:23" ht="45" x14ac:dyDescent="0.25">
      <c r="A217" s="5" t="s">
        <v>156</v>
      </c>
      <c r="B217" s="5" t="s">
        <v>66</v>
      </c>
      <c r="C217" s="12" t="s">
        <v>67</v>
      </c>
      <c r="D217" s="16"/>
      <c r="E217" s="16">
        <v>0</v>
      </c>
      <c r="F217" s="16"/>
      <c r="G217" s="16"/>
      <c r="H217" s="16"/>
      <c r="I217" s="16"/>
      <c r="J217" s="16">
        <v>480</v>
      </c>
      <c r="K217" s="16"/>
      <c r="L217" s="16"/>
      <c r="M217" s="16"/>
      <c r="N217" s="13">
        <f t="shared" si="18"/>
        <v>480</v>
      </c>
      <c r="O217" s="16"/>
      <c r="P217" s="16">
        <v>30</v>
      </c>
      <c r="Q217" s="16">
        <v>110</v>
      </c>
      <c r="R217" s="16"/>
      <c r="S217" s="16"/>
      <c r="T217" s="16"/>
      <c r="U217" s="16"/>
      <c r="V217" s="13">
        <f t="shared" si="19"/>
        <v>620</v>
      </c>
      <c r="W217" s="15" t="s">
        <v>33</v>
      </c>
    </row>
    <row r="218" spans="1:23" ht="39" x14ac:dyDescent="0.25">
      <c r="A218" s="26" t="s">
        <v>156</v>
      </c>
      <c r="B218" s="5" t="s">
        <v>39</v>
      </c>
      <c r="C218" s="12" t="s">
        <v>35</v>
      </c>
      <c r="D218" s="16">
        <v>103461</v>
      </c>
      <c r="E218" s="16">
        <v>30</v>
      </c>
      <c r="F218" s="16">
        <v>1000</v>
      </c>
      <c r="G218" s="16">
        <v>30</v>
      </c>
      <c r="H218" s="16">
        <v>300</v>
      </c>
      <c r="I218" s="16"/>
      <c r="J218" s="16">
        <v>6000</v>
      </c>
      <c r="K218" s="16"/>
      <c r="L218" s="16"/>
      <c r="M218" s="16"/>
      <c r="N218" s="13">
        <f t="shared" si="18"/>
        <v>110821</v>
      </c>
      <c r="O218" s="16"/>
      <c r="P218" s="16">
        <v>6100</v>
      </c>
      <c r="Q218" s="16">
        <v>8785</v>
      </c>
      <c r="R218" s="16"/>
      <c r="S218" s="16"/>
      <c r="T218" s="16"/>
      <c r="U218" s="16"/>
      <c r="V218" s="13">
        <f t="shared" si="19"/>
        <v>125706</v>
      </c>
      <c r="W218" s="15" t="s">
        <v>36</v>
      </c>
    </row>
    <row r="219" spans="1:23" ht="30" x14ac:dyDescent="0.25">
      <c r="A219" s="26" t="s">
        <v>156</v>
      </c>
      <c r="B219" s="5" t="s">
        <v>37</v>
      </c>
      <c r="C219" s="12" t="s">
        <v>35</v>
      </c>
      <c r="D219" s="16"/>
      <c r="E219" s="16"/>
      <c r="F219" s="16"/>
      <c r="G219" s="16"/>
      <c r="H219" s="16"/>
      <c r="I219" s="16"/>
      <c r="J219" s="16">
        <v>4500</v>
      </c>
      <c r="K219" s="16"/>
      <c r="L219" s="16"/>
      <c r="M219" s="16"/>
      <c r="N219" s="13">
        <f t="shared" si="18"/>
        <v>4500</v>
      </c>
      <c r="O219" s="16"/>
      <c r="P219" s="16">
        <v>3959</v>
      </c>
      <c r="Q219" s="16">
        <v>3500</v>
      </c>
      <c r="R219" s="16"/>
      <c r="S219" s="16"/>
      <c r="T219" s="16"/>
      <c r="U219" s="16"/>
      <c r="V219" s="13">
        <f t="shared" si="19"/>
        <v>11959</v>
      </c>
      <c r="W219" s="15" t="s">
        <v>38</v>
      </c>
    </row>
    <row r="220" spans="1:23" ht="30" x14ac:dyDescent="0.25">
      <c r="A220" s="5" t="s">
        <v>156</v>
      </c>
      <c r="B220" s="5" t="s">
        <v>159</v>
      </c>
      <c r="C220" s="12" t="s">
        <v>42</v>
      </c>
      <c r="D220" s="16">
        <v>17467</v>
      </c>
      <c r="E220" s="16">
        <v>35</v>
      </c>
      <c r="F220" s="16">
        <v>280</v>
      </c>
      <c r="G220" s="16">
        <v>45</v>
      </c>
      <c r="H220" s="16">
        <v>170</v>
      </c>
      <c r="I220" s="16"/>
      <c r="J220" s="16">
        <v>150</v>
      </c>
      <c r="K220" s="16"/>
      <c r="L220" s="16"/>
      <c r="M220" s="16"/>
      <c r="N220" s="13">
        <f t="shared" si="18"/>
        <v>18147</v>
      </c>
      <c r="O220" s="16"/>
      <c r="P220" s="16">
        <v>2767</v>
      </c>
      <c r="Q220" s="16">
        <v>2130</v>
      </c>
      <c r="R220" s="16"/>
      <c r="S220" s="16"/>
      <c r="T220" s="16"/>
      <c r="U220" s="16"/>
      <c r="V220" s="13">
        <f t="shared" si="19"/>
        <v>23044</v>
      </c>
      <c r="W220" s="15" t="s">
        <v>43</v>
      </c>
    </row>
    <row r="221" spans="1:23" ht="30" x14ac:dyDescent="0.25">
      <c r="A221" s="5" t="s">
        <v>156</v>
      </c>
      <c r="B221" s="5" t="s">
        <v>160</v>
      </c>
      <c r="C221" s="12" t="s">
        <v>42</v>
      </c>
      <c r="D221" s="16">
        <v>9590</v>
      </c>
      <c r="E221" s="16">
        <v>80</v>
      </c>
      <c r="F221" s="16">
        <v>600</v>
      </c>
      <c r="G221" s="16">
        <v>100</v>
      </c>
      <c r="H221" s="16">
        <v>325</v>
      </c>
      <c r="I221" s="16"/>
      <c r="J221" s="16">
        <v>15</v>
      </c>
      <c r="K221" s="16"/>
      <c r="L221" s="16"/>
      <c r="M221" s="16"/>
      <c r="N221" s="13">
        <f t="shared" si="18"/>
        <v>10710</v>
      </c>
      <c r="O221" s="16"/>
      <c r="P221" s="16">
        <v>94</v>
      </c>
      <c r="Q221" s="16">
        <v>1160</v>
      </c>
      <c r="R221" s="16"/>
      <c r="S221" s="16"/>
      <c r="T221" s="16"/>
      <c r="U221" s="16"/>
      <c r="V221" s="13">
        <f t="shared" si="19"/>
        <v>11964</v>
      </c>
      <c r="W221" s="15" t="s">
        <v>43</v>
      </c>
    </row>
    <row r="222" spans="1:23" ht="45" x14ac:dyDescent="0.25">
      <c r="A222" s="5" t="s">
        <v>156</v>
      </c>
      <c r="B222" s="5" t="s">
        <v>161</v>
      </c>
      <c r="C222" s="12" t="s">
        <v>48</v>
      </c>
      <c r="D222" s="16">
        <v>7222</v>
      </c>
      <c r="E222" s="16">
        <v>20</v>
      </c>
      <c r="F222" s="16">
        <v>950</v>
      </c>
      <c r="G222" s="16">
        <v>30</v>
      </c>
      <c r="H222" s="16">
        <v>290</v>
      </c>
      <c r="I222" s="16"/>
      <c r="J222" s="16">
        <v>40</v>
      </c>
      <c r="K222" s="16"/>
      <c r="L222" s="16"/>
      <c r="M222" s="16"/>
      <c r="N222" s="13">
        <f t="shared" si="18"/>
        <v>8552</v>
      </c>
      <c r="O222" s="16">
        <v>12</v>
      </c>
      <c r="P222" s="16">
        <v>335</v>
      </c>
      <c r="Q222" s="16">
        <v>1195</v>
      </c>
      <c r="R222" s="16">
        <v>1813</v>
      </c>
      <c r="S222" s="16"/>
      <c r="T222" s="16"/>
      <c r="U222" s="16"/>
      <c r="V222" s="13">
        <f t="shared" si="19"/>
        <v>11907</v>
      </c>
      <c r="W222" s="15" t="s">
        <v>49</v>
      </c>
    </row>
    <row r="223" spans="1:23" ht="45" x14ac:dyDescent="0.25">
      <c r="A223" s="5" t="s">
        <v>156</v>
      </c>
      <c r="B223" s="5" t="s">
        <v>162</v>
      </c>
      <c r="C223" s="12" t="s">
        <v>48</v>
      </c>
      <c r="D223" s="16">
        <v>4780</v>
      </c>
      <c r="E223" s="16">
        <v>140</v>
      </c>
      <c r="F223" s="16"/>
      <c r="G223" s="16">
        <v>15</v>
      </c>
      <c r="H223" s="16">
        <v>80</v>
      </c>
      <c r="I223" s="16">
        <v>300</v>
      </c>
      <c r="J223" s="16">
        <v>45</v>
      </c>
      <c r="K223" s="16"/>
      <c r="L223" s="16"/>
      <c r="M223" s="16"/>
      <c r="N223" s="13">
        <f t="shared" si="18"/>
        <v>5360</v>
      </c>
      <c r="O223" s="16">
        <v>30</v>
      </c>
      <c r="P223" s="16">
        <v>265</v>
      </c>
      <c r="Q223" s="16">
        <v>500</v>
      </c>
      <c r="R223" s="16">
        <v>780</v>
      </c>
      <c r="S223" s="16"/>
      <c r="T223" s="16"/>
      <c r="U223" s="16"/>
      <c r="V223" s="13">
        <f t="shared" si="19"/>
        <v>6935</v>
      </c>
      <c r="W223" s="15" t="s">
        <v>49</v>
      </c>
    </row>
    <row r="224" spans="1:23" ht="45" x14ac:dyDescent="0.25">
      <c r="A224" s="5" t="s">
        <v>156</v>
      </c>
      <c r="B224" s="5" t="s">
        <v>50</v>
      </c>
      <c r="C224" s="12" t="s">
        <v>48</v>
      </c>
      <c r="D224" s="16">
        <v>17020</v>
      </c>
      <c r="E224" s="16">
        <v>300</v>
      </c>
      <c r="F224" s="16"/>
      <c r="G224" s="16">
        <v>50</v>
      </c>
      <c r="H224" s="16">
        <v>1400</v>
      </c>
      <c r="I224" s="16">
        <v>2300</v>
      </c>
      <c r="J224" s="16">
        <v>500</v>
      </c>
      <c r="K224" s="16"/>
      <c r="L224" s="16"/>
      <c r="M224" s="16"/>
      <c r="N224" s="13">
        <f t="shared" si="18"/>
        <v>21570</v>
      </c>
      <c r="O224" s="16">
        <v>60</v>
      </c>
      <c r="P224" s="16">
        <v>7010</v>
      </c>
      <c r="Q224" s="16">
        <v>3165</v>
      </c>
      <c r="R224" s="16"/>
      <c r="S224" s="16"/>
      <c r="T224" s="16"/>
      <c r="U224" s="16"/>
      <c r="V224" s="13">
        <f t="shared" si="19"/>
        <v>31805</v>
      </c>
      <c r="W224" s="15" t="s">
        <v>49</v>
      </c>
    </row>
    <row r="225" spans="1:23" ht="64.5" x14ac:dyDescent="0.25">
      <c r="A225" s="18" t="s">
        <v>156</v>
      </c>
      <c r="B225" s="18" t="s">
        <v>163</v>
      </c>
      <c r="C225" s="19" t="s">
        <v>48</v>
      </c>
      <c r="D225" s="16"/>
      <c r="E225" s="16"/>
      <c r="F225" s="16"/>
      <c r="G225" s="16"/>
      <c r="H225" s="16"/>
      <c r="I225" s="16"/>
      <c r="J225" s="16"/>
      <c r="K225" s="16"/>
      <c r="L225" s="16"/>
      <c r="M225" s="16"/>
      <c r="N225" s="13">
        <f t="shared" si="18"/>
        <v>0</v>
      </c>
      <c r="O225" s="16"/>
      <c r="P225" s="16">
        <v>5365</v>
      </c>
      <c r="Q225" s="16"/>
      <c r="R225" s="16"/>
      <c r="S225" s="16"/>
      <c r="T225" s="16"/>
      <c r="U225" s="16"/>
      <c r="V225" s="13">
        <f t="shared" si="19"/>
        <v>5365</v>
      </c>
      <c r="W225" s="15" t="s">
        <v>49</v>
      </c>
    </row>
    <row r="226" spans="1:23" ht="45" x14ac:dyDescent="0.25">
      <c r="A226" s="5" t="s">
        <v>156</v>
      </c>
      <c r="B226" s="26" t="s">
        <v>164</v>
      </c>
      <c r="C226" s="12" t="s">
        <v>70</v>
      </c>
      <c r="D226" s="16"/>
      <c r="E226" s="16"/>
      <c r="F226" s="16"/>
      <c r="G226" s="16"/>
      <c r="H226" s="16"/>
      <c r="I226" s="16"/>
      <c r="J226" s="16"/>
      <c r="K226" s="16"/>
      <c r="L226" s="16"/>
      <c r="M226" s="16"/>
      <c r="N226" s="13">
        <f t="shared" si="18"/>
        <v>0</v>
      </c>
      <c r="O226" s="16"/>
      <c r="P226" s="16">
        <v>3220</v>
      </c>
      <c r="Q226" s="16"/>
      <c r="R226" s="16"/>
      <c r="S226" s="16"/>
      <c r="T226" s="16"/>
      <c r="U226" s="16"/>
      <c r="V226" s="13">
        <f t="shared" si="19"/>
        <v>3220</v>
      </c>
      <c r="W226" s="15" t="s">
        <v>33</v>
      </c>
    </row>
    <row r="227" spans="1:23" ht="45" x14ac:dyDescent="0.25">
      <c r="A227" s="5" t="s">
        <v>156</v>
      </c>
      <c r="B227" s="5" t="s">
        <v>165</v>
      </c>
      <c r="C227" s="12" t="s">
        <v>166</v>
      </c>
      <c r="D227" s="16"/>
      <c r="E227" s="27"/>
      <c r="F227" s="16">
        <v>400</v>
      </c>
      <c r="G227" s="16"/>
      <c r="H227" s="16"/>
      <c r="I227" s="16"/>
      <c r="J227" s="16"/>
      <c r="K227" s="16"/>
      <c r="L227" s="16"/>
      <c r="M227" s="16"/>
      <c r="N227" s="13">
        <f t="shared" si="18"/>
        <v>400</v>
      </c>
      <c r="O227" s="16"/>
      <c r="P227" s="16"/>
      <c r="Q227" s="16">
        <v>160</v>
      </c>
      <c r="R227" s="16"/>
      <c r="S227" s="16"/>
      <c r="T227" s="16"/>
      <c r="U227" s="16"/>
      <c r="V227" s="13">
        <f t="shared" si="19"/>
        <v>560</v>
      </c>
      <c r="W227" s="15" t="s">
        <v>33</v>
      </c>
    </row>
    <row r="228" spans="1:23" ht="51.75" x14ac:dyDescent="0.25">
      <c r="A228" s="5" t="s">
        <v>156</v>
      </c>
      <c r="B228" s="5" t="s">
        <v>167</v>
      </c>
      <c r="C228" s="12" t="s">
        <v>52</v>
      </c>
      <c r="D228" s="16">
        <v>31070</v>
      </c>
      <c r="E228" s="16"/>
      <c r="F228" s="16"/>
      <c r="G228" s="16"/>
      <c r="H228" s="16"/>
      <c r="I228" s="16"/>
      <c r="J228" s="16"/>
      <c r="K228" s="16"/>
      <c r="L228" s="16"/>
      <c r="M228" s="16"/>
      <c r="N228" s="13">
        <f t="shared" si="18"/>
        <v>31070</v>
      </c>
      <c r="O228" s="16"/>
      <c r="P228" s="16"/>
      <c r="Q228" s="16"/>
      <c r="R228" s="16"/>
      <c r="S228" s="16"/>
      <c r="T228" s="16"/>
      <c r="U228" s="16"/>
      <c r="V228" s="13">
        <f t="shared" si="19"/>
        <v>31070</v>
      </c>
      <c r="W228" s="15" t="s">
        <v>53</v>
      </c>
    </row>
    <row r="229" spans="1:23" ht="64.5" x14ac:dyDescent="0.25">
      <c r="A229" s="5" t="s">
        <v>156</v>
      </c>
      <c r="B229" s="5" t="s">
        <v>168</v>
      </c>
      <c r="C229" s="12" t="s">
        <v>52</v>
      </c>
      <c r="D229" s="16">
        <v>184</v>
      </c>
      <c r="E229" s="16"/>
      <c r="F229" s="16"/>
      <c r="G229" s="16"/>
      <c r="H229" s="16"/>
      <c r="I229" s="16"/>
      <c r="J229" s="16"/>
      <c r="K229" s="16"/>
      <c r="L229" s="16"/>
      <c r="M229" s="16"/>
      <c r="N229" s="13">
        <f t="shared" si="18"/>
        <v>184</v>
      </c>
      <c r="O229" s="16"/>
      <c r="P229" s="16"/>
      <c r="Q229" s="16"/>
      <c r="R229" s="16"/>
      <c r="S229" s="16"/>
      <c r="T229" s="16"/>
      <c r="U229" s="16"/>
      <c r="V229" s="13">
        <f t="shared" si="19"/>
        <v>184</v>
      </c>
      <c r="W229" s="15" t="s">
        <v>53</v>
      </c>
    </row>
    <row r="230" spans="1:23" ht="45" x14ac:dyDescent="0.25">
      <c r="A230" s="5" t="s">
        <v>156</v>
      </c>
      <c r="B230" s="5" t="s">
        <v>151</v>
      </c>
      <c r="C230" s="12" t="s">
        <v>52</v>
      </c>
      <c r="D230" s="16">
        <v>30005</v>
      </c>
      <c r="E230" s="16">
        <v>400</v>
      </c>
      <c r="F230" s="16">
        <v>11500</v>
      </c>
      <c r="G230" s="16">
        <v>1100</v>
      </c>
      <c r="H230" s="16">
        <v>4800</v>
      </c>
      <c r="I230" s="16"/>
      <c r="J230" s="16">
        <v>320</v>
      </c>
      <c r="K230" s="16">
        <v>5351</v>
      </c>
      <c r="L230" s="16"/>
      <c r="M230" s="16"/>
      <c r="N230" s="13">
        <f t="shared" si="18"/>
        <v>53476</v>
      </c>
      <c r="O230" s="16">
        <v>28</v>
      </c>
      <c r="P230" s="16">
        <v>1510</v>
      </c>
      <c r="Q230" s="16">
        <v>7025</v>
      </c>
      <c r="R230" s="16"/>
      <c r="S230" s="16"/>
      <c r="T230" s="16"/>
      <c r="U230" s="16"/>
      <c r="V230" s="13">
        <f t="shared" si="19"/>
        <v>62039</v>
      </c>
      <c r="W230" s="15" t="s">
        <v>53</v>
      </c>
    </row>
    <row r="231" spans="1:23" ht="45" x14ac:dyDescent="0.25">
      <c r="A231" s="5" t="s">
        <v>156</v>
      </c>
      <c r="B231" s="5" t="s">
        <v>56</v>
      </c>
      <c r="C231" s="12" t="s">
        <v>57</v>
      </c>
      <c r="D231" s="16">
        <v>7505</v>
      </c>
      <c r="E231" s="16">
        <v>750</v>
      </c>
      <c r="F231" s="16">
        <v>12000</v>
      </c>
      <c r="G231" s="16">
        <v>1100</v>
      </c>
      <c r="H231" s="16">
        <v>4200</v>
      </c>
      <c r="I231" s="16"/>
      <c r="J231" s="16">
        <v>700</v>
      </c>
      <c r="K231" s="16">
        <v>4454</v>
      </c>
      <c r="L231" s="16"/>
      <c r="M231" s="16"/>
      <c r="N231" s="13">
        <f t="shared" si="18"/>
        <v>30709</v>
      </c>
      <c r="O231" s="16">
        <v>48</v>
      </c>
      <c r="P231" s="16">
        <v>4024</v>
      </c>
      <c r="Q231" s="16">
        <v>6150</v>
      </c>
      <c r="R231" s="16"/>
      <c r="S231" s="16"/>
      <c r="T231" s="16"/>
      <c r="U231" s="16"/>
      <c r="V231" s="13">
        <f t="shared" si="19"/>
        <v>40931</v>
      </c>
      <c r="W231" s="15" t="s">
        <v>53</v>
      </c>
    </row>
    <row r="232" spans="1:23" ht="45" x14ac:dyDescent="0.25">
      <c r="A232" s="5" t="s">
        <v>156</v>
      </c>
      <c r="B232" s="5" t="s">
        <v>169</v>
      </c>
      <c r="C232" s="28" t="s">
        <v>57</v>
      </c>
      <c r="D232" s="16"/>
      <c r="E232" s="16"/>
      <c r="F232" s="16"/>
      <c r="G232" s="16"/>
      <c r="H232" s="16"/>
      <c r="I232" s="16"/>
      <c r="J232" s="16"/>
      <c r="K232" s="16">
        <v>1160</v>
      </c>
      <c r="L232" s="16"/>
      <c r="M232" s="16"/>
      <c r="N232" s="13">
        <f t="shared" si="18"/>
        <v>1160</v>
      </c>
      <c r="O232" s="16"/>
      <c r="P232" s="16"/>
      <c r="Q232" s="16"/>
      <c r="R232" s="16"/>
      <c r="S232" s="16"/>
      <c r="T232" s="16"/>
      <c r="U232" s="16"/>
      <c r="V232" s="13">
        <f t="shared" si="19"/>
        <v>1160</v>
      </c>
      <c r="W232" s="15" t="s">
        <v>53</v>
      </c>
    </row>
    <row r="233" spans="1:23" ht="51.75" x14ac:dyDescent="0.25">
      <c r="A233" s="5" t="s">
        <v>156</v>
      </c>
      <c r="B233" s="5" t="s">
        <v>93</v>
      </c>
      <c r="C233" s="12" t="s">
        <v>57</v>
      </c>
      <c r="D233" s="16">
        <v>5470</v>
      </c>
      <c r="E233" s="16"/>
      <c r="F233" s="16"/>
      <c r="G233" s="16"/>
      <c r="H233" s="16"/>
      <c r="I233" s="16"/>
      <c r="J233" s="16"/>
      <c r="K233" s="16"/>
      <c r="L233" s="16"/>
      <c r="M233" s="16"/>
      <c r="N233" s="13">
        <f t="shared" si="18"/>
        <v>5470</v>
      </c>
      <c r="O233" s="16"/>
      <c r="P233" s="16"/>
      <c r="Q233" s="16"/>
      <c r="R233" s="16"/>
      <c r="S233" s="16"/>
      <c r="T233" s="16"/>
      <c r="U233" s="16"/>
      <c r="V233" s="13">
        <f t="shared" si="19"/>
        <v>5470</v>
      </c>
      <c r="W233" s="15" t="s">
        <v>53</v>
      </c>
    </row>
    <row r="234" spans="1:23" ht="77.25" x14ac:dyDescent="0.25">
      <c r="A234" s="5" t="s">
        <v>156</v>
      </c>
      <c r="B234" s="5" t="s">
        <v>94</v>
      </c>
      <c r="C234" s="12" t="s">
        <v>57</v>
      </c>
      <c r="D234" s="16">
        <v>89</v>
      </c>
      <c r="E234" s="16"/>
      <c r="F234" s="16"/>
      <c r="G234" s="16"/>
      <c r="H234" s="16"/>
      <c r="I234" s="16"/>
      <c r="J234" s="16"/>
      <c r="K234" s="16"/>
      <c r="L234" s="16"/>
      <c r="M234" s="16"/>
      <c r="N234" s="13">
        <f t="shared" si="18"/>
        <v>89</v>
      </c>
      <c r="O234" s="16"/>
      <c r="P234" s="16"/>
      <c r="Q234" s="16"/>
      <c r="R234" s="16"/>
      <c r="S234" s="16"/>
      <c r="T234" s="16"/>
      <c r="U234" s="16"/>
      <c r="V234" s="13">
        <f t="shared" si="19"/>
        <v>89</v>
      </c>
      <c r="W234" s="15" t="s">
        <v>53</v>
      </c>
    </row>
    <row r="235" spans="1:23" ht="51.75" x14ac:dyDescent="0.25">
      <c r="A235" s="5" t="s">
        <v>156</v>
      </c>
      <c r="B235" s="5" t="s">
        <v>170</v>
      </c>
      <c r="C235" s="12" t="s">
        <v>57</v>
      </c>
      <c r="D235" s="16"/>
      <c r="E235" s="16"/>
      <c r="F235" s="16"/>
      <c r="G235" s="16"/>
      <c r="H235" s="16"/>
      <c r="I235" s="16"/>
      <c r="J235" s="16"/>
      <c r="K235" s="16"/>
      <c r="L235" s="16"/>
      <c r="M235" s="16"/>
      <c r="N235" s="13">
        <f t="shared" si="18"/>
        <v>0</v>
      </c>
      <c r="O235" s="16"/>
      <c r="P235" s="16"/>
      <c r="Q235" s="16"/>
      <c r="R235" s="16"/>
      <c r="S235" s="16"/>
      <c r="T235" s="16"/>
      <c r="U235" s="16"/>
      <c r="V235" s="13">
        <f t="shared" si="19"/>
        <v>0</v>
      </c>
      <c r="W235" s="15" t="s">
        <v>53</v>
      </c>
    </row>
    <row r="236" spans="1:23" ht="45" x14ac:dyDescent="0.25">
      <c r="A236" s="5" t="s">
        <v>156</v>
      </c>
      <c r="B236" s="5" t="s">
        <v>60</v>
      </c>
      <c r="C236" s="12" t="s">
        <v>57</v>
      </c>
      <c r="D236" s="16"/>
      <c r="E236" s="16"/>
      <c r="F236" s="16"/>
      <c r="G236" s="16"/>
      <c r="H236" s="16"/>
      <c r="I236" s="16"/>
      <c r="J236" s="16"/>
      <c r="K236" s="16">
        <v>1650</v>
      </c>
      <c r="L236" s="16"/>
      <c r="M236" s="16"/>
      <c r="N236" s="13">
        <f t="shared" si="18"/>
        <v>1650</v>
      </c>
      <c r="O236" s="16"/>
      <c r="P236" s="16"/>
      <c r="Q236" s="16"/>
      <c r="R236" s="16"/>
      <c r="S236" s="16"/>
      <c r="T236" s="16"/>
      <c r="U236" s="16"/>
      <c r="V236" s="13">
        <f t="shared" si="19"/>
        <v>1650</v>
      </c>
      <c r="W236" s="15" t="s">
        <v>53</v>
      </c>
    </row>
    <row r="237" spans="1:23" ht="45" x14ac:dyDescent="0.25">
      <c r="A237" s="5" t="s">
        <v>156</v>
      </c>
      <c r="B237" s="5" t="s">
        <v>171</v>
      </c>
      <c r="C237" s="12" t="s">
        <v>62</v>
      </c>
      <c r="D237" s="16"/>
      <c r="E237" s="16"/>
      <c r="F237" s="16"/>
      <c r="G237" s="16"/>
      <c r="H237" s="16"/>
      <c r="I237" s="16"/>
      <c r="J237" s="16">
        <v>5000</v>
      </c>
      <c r="K237" s="16"/>
      <c r="L237" s="16">
        <v>2900</v>
      </c>
      <c r="M237" s="16"/>
      <c r="N237" s="13">
        <f t="shared" si="18"/>
        <v>7900</v>
      </c>
      <c r="O237" s="16"/>
      <c r="P237" s="16"/>
      <c r="Q237" s="16"/>
      <c r="R237" s="16"/>
      <c r="S237" s="16"/>
      <c r="T237" s="16"/>
      <c r="U237" s="16"/>
      <c r="V237" s="13">
        <f t="shared" si="19"/>
        <v>7900</v>
      </c>
      <c r="W237" s="15" t="s">
        <v>53</v>
      </c>
    </row>
    <row r="238" spans="1:23" ht="64.5" x14ac:dyDescent="0.25">
      <c r="A238" s="5" t="s">
        <v>156</v>
      </c>
      <c r="B238" s="5" t="s">
        <v>172</v>
      </c>
      <c r="C238" s="12" t="s">
        <v>62</v>
      </c>
      <c r="D238" s="16"/>
      <c r="E238" s="16"/>
      <c r="F238" s="16"/>
      <c r="G238" s="16"/>
      <c r="H238" s="16"/>
      <c r="I238" s="16"/>
      <c r="J238" s="16"/>
      <c r="K238" s="16"/>
      <c r="L238" s="16">
        <v>4000</v>
      </c>
      <c r="M238" s="16"/>
      <c r="N238" s="13">
        <f t="shared" si="18"/>
        <v>4000</v>
      </c>
      <c r="O238" s="16"/>
      <c r="P238" s="16"/>
      <c r="Q238" s="16"/>
      <c r="R238" s="16"/>
      <c r="S238" s="16"/>
      <c r="T238" s="16"/>
      <c r="U238" s="16"/>
      <c r="V238" s="13">
        <f t="shared" si="19"/>
        <v>4000</v>
      </c>
      <c r="W238" s="15" t="s">
        <v>53</v>
      </c>
    </row>
    <row r="239" spans="1:23" x14ac:dyDescent="0.25">
      <c r="A239" s="5" t="s">
        <v>156</v>
      </c>
      <c r="B239" s="5" t="s">
        <v>173</v>
      </c>
      <c r="C239" s="19" t="s">
        <v>62</v>
      </c>
      <c r="D239" s="16">
        <v>28799</v>
      </c>
      <c r="E239" s="16"/>
      <c r="F239" s="16"/>
      <c r="G239" s="16"/>
      <c r="H239" s="16"/>
      <c r="I239" s="16"/>
      <c r="J239" s="16"/>
      <c r="K239" s="16"/>
      <c r="L239" s="16"/>
      <c r="M239" s="16"/>
      <c r="N239" s="13">
        <f t="shared" si="18"/>
        <v>28799</v>
      </c>
      <c r="O239" s="16"/>
      <c r="P239" s="16"/>
      <c r="Q239" s="16"/>
      <c r="R239" s="16"/>
      <c r="S239" s="16"/>
      <c r="T239" s="16"/>
      <c r="U239" s="16"/>
      <c r="V239" s="13">
        <f t="shared" si="19"/>
        <v>28799</v>
      </c>
      <c r="W239" s="15"/>
    </row>
    <row r="240" spans="1:23" ht="45" x14ac:dyDescent="0.25">
      <c r="A240" s="5" t="s">
        <v>156</v>
      </c>
      <c r="B240" s="5" t="s">
        <v>90</v>
      </c>
      <c r="C240" s="28" t="s">
        <v>174</v>
      </c>
      <c r="D240" s="16">
        <v>6031</v>
      </c>
      <c r="E240" s="16"/>
      <c r="F240" s="16">
        <v>1000</v>
      </c>
      <c r="G240" s="16"/>
      <c r="H240" s="16">
        <v>500</v>
      </c>
      <c r="I240" s="16"/>
      <c r="J240" s="16">
        <v>300</v>
      </c>
      <c r="K240" s="16">
        <v>320</v>
      </c>
      <c r="L240" s="16"/>
      <c r="M240" s="16"/>
      <c r="N240" s="13">
        <f t="shared" si="18"/>
        <v>8151</v>
      </c>
      <c r="O240" s="16"/>
      <c r="P240" s="16">
        <v>760</v>
      </c>
      <c r="Q240" s="16">
        <v>830</v>
      </c>
      <c r="R240" s="16"/>
      <c r="S240" s="16"/>
      <c r="T240" s="16"/>
      <c r="U240" s="16"/>
      <c r="V240" s="13">
        <f t="shared" si="19"/>
        <v>9741</v>
      </c>
      <c r="W240" s="15" t="s">
        <v>53</v>
      </c>
    </row>
    <row r="241" spans="1:23" ht="45" x14ac:dyDescent="0.25">
      <c r="A241" s="5" t="s">
        <v>156</v>
      </c>
      <c r="B241" s="5" t="s">
        <v>44</v>
      </c>
      <c r="C241" s="12" t="s">
        <v>45</v>
      </c>
      <c r="D241" s="16">
        <v>1653</v>
      </c>
      <c r="E241" s="16"/>
      <c r="F241" s="16"/>
      <c r="G241" s="16"/>
      <c r="H241" s="16"/>
      <c r="I241" s="16"/>
      <c r="J241" s="16"/>
      <c r="K241" s="16"/>
      <c r="L241" s="16"/>
      <c r="M241" s="16"/>
      <c r="N241" s="13">
        <f t="shared" si="18"/>
        <v>1653</v>
      </c>
      <c r="O241" s="16"/>
      <c r="P241" s="16">
        <v>600</v>
      </c>
      <c r="Q241" s="16">
        <v>900</v>
      </c>
      <c r="R241" s="16"/>
      <c r="S241" s="16"/>
      <c r="T241" s="16"/>
      <c r="U241" s="16"/>
      <c r="V241" s="13">
        <f t="shared" si="19"/>
        <v>3153</v>
      </c>
      <c r="W241" s="15" t="s">
        <v>46</v>
      </c>
    </row>
    <row r="242" spans="1:23" ht="30" x14ac:dyDescent="0.25">
      <c r="A242" s="5" t="s">
        <v>156</v>
      </c>
      <c r="B242" s="5" t="s">
        <v>175</v>
      </c>
      <c r="C242" s="12" t="s">
        <v>64</v>
      </c>
      <c r="D242" s="16"/>
      <c r="E242" s="16">
        <v>0</v>
      </c>
      <c r="F242" s="16">
        <v>480</v>
      </c>
      <c r="G242" s="16">
        <v>120</v>
      </c>
      <c r="H242" s="16">
        <v>120</v>
      </c>
      <c r="I242" s="16"/>
      <c r="J242" s="16">
        <v>900</v>
      </c>
      <c r="K242" s="16"/>
      <c r="L242" s="16"/>
      <c r="M242" s="16"/>
      <c r="N242" s="13">
        <f t="shared" si="18"/>
        <v>1620</v>
      </c>
      <c r="O242" s="16"/>
      <c r="P242" s="16">
        <v>760</v>
      </c>
      <c r="Q242" s="16">
        <v>650</v>
      </c>
      <c r="R242" s="16"/>
      <c r="S242" s="16"/>
      <c r="T242" s="16"/>
      <c r="U242" s="16"/>
      <c r="V242" s="13">
        <f t="shared" si="19"/>
        <v>3030</v>
      </c>
      <c r="W242" s="15" t="s">
        <v>85</v>
      </c>
    </row>
    <row r="243" spans="1:23" ht="45" x14ac:dyDescent="0.25">
      <c r="A243" s="5" t="s">
        <v>156</v>
      </c>
      <c r="B243" s="5" t="s">
        <v>71</v>
      </c>
      <c r="C243" s="12" t="s">
        <v>57</v>
      </c>
      <c r="D243" s="16">
        <v>73769</v>
      </c>
      <c r="E243" s="16"/>
      <c r="F243" s="16"/>
      <c r="G243" s="16"/>
      <c r="H243" s="16"/>
      <c r="I243" s="16"/>
      <c r="J243" s="16"/>
      <c r="K243" s="16"/>
      <c r="L243" s="16"/>
      <c r="M243" s="16"/>
      <c r="N243" s="13">
        <f t="shared" si="18"/>
        <v>73769</v>
      </c>
      <c r="O243" s="16"/>
      <c r="P243" s="16"/>
      <c r="Q243" s="16"/>
      <c r="R243" s="16"/>
      <c r="S243" s="16"/>
      <c r="T243" s="16"/>
      <c r="U243" s="16"/>
      <c r="V243" s="13">
        <f t="shared" si="19"/>
        <v>73769</v>
      </c>
      <c r="W243" s="15" t="s">
        <v>53</v>
      </c>
    </row>
    <row r="244" spans="1:23" ht="51.75" x14ac:dyDescent="0.25">
      <c r="A244" s="5" t="s">
        <v>156</v>
      </c>
      <c r="B244" s="5" t="s">
        <v>72</v>
      </c>
      <c r="C244" s="12" t="s">
        <v>57</v>
      </c>
      <c r="D244" s="16">
        <v>2383</v>
      </c>
      <c r="E244" s="16"/>
      <c r="F244" s="16"/>
      <c r="G244" s="16"/>
      <c r="H244" s="16"/>
      <c r="I244" s="16"/>
      <c r="J244" s="16"/>
      <c r="K244" s="16"/>
      <c r="L244" s="16"/>
      <c r="M244" s="16"/>
      <c r="N244" s="13">
        <f t="shared" si="18"/>
        <v>2383</v>
      </c>
      <c r="O244" s="16"/>
      <c r="P244" s="16"/>
      <c r="Q244" s="16"/>
      <c r="R244" s="16"/>
      <c r="S244" s="16"/>
      <c r="T244" s="16"/>
      <c r="U244" s="16"/>
      <c r="V244" s="13">
        <f t="shared" si="19"/>
        <v>2383</v>
      </c>
      <c r="W244" s="15" t="s">
        <v>53</v>
      </c>
    </row>
    <row r="245" spans="1:23" ht="45" x14ac:dyDescent="0.25">
      <c r="A245" s="5" t="s">
        <v>156</v>
      </c>
      <c r="B245" s="5" t="s">
        <v>73</v>
      </c>
      <c r="C245" s="12" t="s">
        <v>74</v>
      </c>
      <c r="D245" s="16">
        <v>5400</v>
      </c>
      <c r="E245" s="16"/>
      <c r="F245" s="16"/>
      <c r="G245" s="16"/>
      <c r="H245" s="16"/>
      <c r="I245" s="16"/>
      <c r="J245" s="16"/>
      <c r="K245" s="16"/>
      <c r="L245" s="16"/>
      <c r="M245" s="16"/>
      <c r="N245" s="13">
        <f t="shared" si="18"/>
        <v>5400</v>
      </c>
      <c r="O245" s="16"/>
      <c r="P245" s="16"/>
      <c r="Q245" s="16"/>
      <c r="R245" s="16"/>
      <c r="S245" s="16"/>
      <c r="T245" s="16"/>
      <c r="U245" s="16"/>
      <c r="V245" s="13">
        <f t="shared" si="19"/>
        <v>5400</v>
      </c>
      <c r="W245" s="15" t="s">
        <v>53</v>
      </c>
    </row>
    <row r="246" spans="1:23" ht="45" x14ac:dyDescent="0.25">
      <c r="A246" s="5" t="s">
        <v>156</v>
      </c>
      <c r="B246" s="5" t="s">
        <v>75</v>
      </c>
      <c r="C246" s="12" t="s">
        <v>74</v>
      </c>
      <c r="D246" s="16">
        <v>187</v>
      </c>
      <c r="E246" s="16"/>
      <c r="F246" s="16"/>
      <c r="G246" s="16"/>
      <c r="H246" s="16"/>
      <c r="I246" s="16"/>
      <c r="J246" s="16"/>
      <c r="K246" s="16"/>
      <c r="L246" s="16"/>
      <c r="M246" s="16"/>
      <c r="N246" s="13">
        <f t="shared" si="18"/>
        <v>187</v>
      </c>
      <c r="O246" s="16"/>
      <c r="P246" s="16"/>
      <c r="Q246" s="16"/>
      <c r="R246" s="16"/>
      <c r="S246" s="16"/>
      <c r="T246" s="16"/>
      <c r="U246" s="16"/>
      <c r="V246" s="13">
        <f t="shared" si="19"/>
        <v>187</v>
      </c>
      <c r="W246" s="15" t="s">
        <v>53</v>
      </c>
    </row>
    <row r="247" spans="1:23" ht="45" x14ac:dyDescent="0.25">
      <c r="A247" s="5" t="s">
        <v>156</v>
      </c>
      <c r="B247" s="5" t="s">
        <v>76</v>
      </c>
      <c r="C247" s="12" t="s">
        <v>52</v>
      </c>
      <c r="D247" s="16">
        <v>9853</v>
      </c>
      <c r="E247" s="16"/>
      <c r="F247" s="16"/>
      <c r="G247" s="16"/>
      <c r="H247" s="16"/>
      <c r="I247" s="16"/>
      <c r="J247" s="16"/>
      <c r="K247" s="16"/>
      <c r="L247" s="16"/>
      <c r="M247" s="16"/>
      <c r="N247" s="13">
        <f t="shared" si="18"/>
        <v>9853</v>
      </c>
      <c r="O247" s="16"/>
      <c r="P247" s="16"/>
      <c r="Q247" s="16"/>
      <c r="R247" s="16"/>
      <c r="S247" s="16"/>
      <c r="T247" s="16"/>
      <c r="U247" s="16"/>
      <c r="V247" s="13">
        <f t="shared" si="19"/>
        <v>9853</v>
      </c>
      <c r="W247" s="15" t="s">
        <v>53</v>
      </c>
    </row>
    <row r="248" spans="1:23" ht="64.5" x14ac:dyDescent="0.25">
      <c r="A248" s="5" t="s">
        <v>156</v>
      </c>
      <c r="B248" s="5" t="s">
        <v>77</v>
      </c>
      <c r="C248" s="12" t="s">
        <v>52</v>
      </c>
      <c r="D248" s="16">
        <v>672</v>
      </c>
      <c r="E248" s="16"/>
      <c r="F248" s="16"/>
      <c r="G248" s="16"/>
      <c r="H248" s="16"/>
      <c r="I248" s="16"/>
      <c r="J248" s="16"/>
      <c r="K248" s="16"/>
      <c r="L248" s="16"/>
      <c r="M248" s="16"/>
      <c r="N248" s="13">
        <f t="shared" si="18"/>
        <v>672</v>
      </c>
      <c r="O248" s="16"/>
      <c r="P248" s="16"/>
      <c r="Q248" s="16"/>
      <c r="R248" s="16"/>
      <c r="S248" s="16"/>
      <c r="T248" s="16"/>
      <c r="U248" s="16"/>
      <c r="V248" s="13">
        <f t="shared" si="19"/>
        <v>672</v>
      </c>
      <c r="W248" s="15" t="s">
        <v>53</v>
      </c>
    </row>
    <row r="249" spans="1:23" ht="30" x14ac:dyDescent="0.25">
      <c r="A249" s="5" t="s">
        <v>156</v>
      </c>
      <c r="B249" s="5" t="s">
        <v>78</v>
      </c>
      <c r="C249" s="12" t="s">
        <v>79</v>
      </c>
      <c r="D249" s="16"/>
      <c r="E249" s="16"/>
      <c r="F249" s="16"/>
      <c r="G249" s="16"/>
      <c r="H249" s="16"/>
      <c r="I249" s="16"/>
      <c r="J249" s="16"/>
      <c r="K249" s="16"/>
      <c r="L249" s="16"/>
      <c r="M249" s="16"/>
      <c r="N249" s="13">
        <f t="shared" si="18"/>
        <v>0</v>
      </c>
      <c r="O249" s="16"/>
      <c r="P249" s="16"/>
      <c r="Q249" s="16"/>
      <c r="R249" s="16"/>
      <c r="S249" s="16"/>
      <c r="T249" s="16">
        <v>6730</v>
      </c>
      <c r="U249" s="16"/>
      <c r="V249" s="13">
        <f t="shared" si="19"/>
        <v>6730</v>
      </c>
      <c r="W249" s="15" t="s">
        <v>85</v>
      </c>
    </row>
    <row r="250" spans="1:23" ht="45" x14ac:dyDescent="0.25">
      <c r="A250" s="5" t="s">
        <v>156</v>
      </c>
      <c r="B250" s="5" t="s">
        <v>80</v>
      </c>
      <c r="C250" s="12"/>
      <c r="D250" s="16">
        <v>8820</v>
      </c>
      <c r="E250" s="16"/>
      <c r="F250" s="16"/>
      <c r="G250" s="16"/>
      <c r="H250" s="16"/>
      <c r="I250" s="16"/>
      <c r="J250" s="16"/>
      <c r="K250" s="16"/>
      <c r="L250" s="16"/>
      <c r="M250" s="16"/>
      <c r="N250" s="13">
        <f t="shared" si="18"/>
        <v>8820</v>
      </c>
      <c r="O250" s="16"/>
      <c r="P250" s="16"/>
      <c r="Q250" s="16"/>
      <c r="R250" s="16"/>
      <c r="S250" s="16"/>
      <c r="T250" s="16"/>
      <c r="U250" s="16"/>
      <c r="V250" s="13">
        <f t="shared" si="19"/>
        <v>8820</v>
      </c>
      <c r="W250" s="15" t="s">
        <v>33</v>
      </c>
    </row>
    <row r="251" spans="1:23" ht="45" x14ac:dyDescent="0.25">
      <c r="A251" s="5" t="s">
        <v>156</v>
      </c>
      <c r="B251" s="5" t="s">
        <v>81</v>
      </c>
      <c r="C251" s="12"/>
      <c r="D251" s="16">
        <v>9186</v>
      </c>
      <c r="E251" s="16"/>
      <c r="F251" s="16"/>
      <c r="G251" s="16"/>
      <c r="H251" s="16"/>
      <c r="I251" s="16"/>
      <c r="J251" s="16"/>
      <c r="K251" s="16"/>
      <c r="L251" s="16"/>
      <c r="M251" s="16"/>
      <c r="N251" s="13">
        <f t="shared" si="18"/>
        <v>9186</v>
      </c>
      <c r="O251" s="16"/>
      <c r="P251" s="16"/>
      <c r="Q251" s="16"/>
      <c r="R251" s="16"/>
      <c r="S251" s="16"/>
      <c r="T251" s="16"/>
      <c r="U251" s="16"/>
      <c r="V251" s="13">
        <f t="shared" si="19"/>
        <v>9186</v>
      </c>
      <c r="W251" s="15" t="s">
        <v>33</v>
      </c>
    </row>
    <row r="252" spans="1:23" ht="30" x14ac:dyDescent="0.25">
      <c r="A252" s="5" t="s">
        <v>156</v>
      </c>
      <c r="B252" s="5" t="s">
        <v>176</v>
      </c>
      <c r="C252" s="12" t="s">
        <v>177</v>
      </c>
      <c r="D252" s="16"/>
      <c r="E252" s="16"/>
      <c r="F252" s="16"/>
      <c r="G252" s="16"/>
      <c r="H252" s="16"/>
      <c r="I252" s="16"/>
      <c r="J252" s="16"/>
      <c r="K252" s="16"/>
      <c r="L252" s="16"/>
      <c r="M252" s="16"/>
      <c r="N252" s="13">
        <f t="shared" si="18"/>
        <v>0</v>
      </c>
      <c r="O252" s="16"/>
      <c r="P252" s="16">
        <v>0</v>
      </c>
      <c r="Q252" s="16"/>
      <c r="R252" s="16"/>
      <c r="S252" s="16"/>
      <c r="T252" s="16"/>
      <c r="U252" s="16"/>
      <c r="V252" s="13">
        <f t="shared" si="19"/>
        <v>0</v>
      </c>
      <c r="W252" s="15" t="s">
        <v>36</v>
      </c>
    </row>
    <row r="253" spans="1:23" ht="39" x14ac:dyDescent="0.25">
      <c r="A253" s="5" t="s">
        <v>156</v>
      </c>
      <c r="B253" s="5" t="s">
        <v>178</v>
      </c>
      <c r="C253" s="12" t="s">
        <v>179</v>
      </c>
      <c r="D253" s="16"/>
      <c r="E253" s="16"/>
      <c r="F253" s="16"/>
      <c r="G253" s="16"/>
      <c r="H253" s="16"/>
      <c r="I253" s="16"/>
      <c r="J253" s="16"/>
      <c r="K253" s="16"/>
      <c r="L253" s="16"/>
      <c r="M253" s="16"/>
      <c r="N253" s="13">
        <f t="shared" si="18"/>
        <v>0</v>
      </c>
      <c r="O253" s="16"/>
      <c r="P253" s="16">
        <v>0</v>
      </c>
      <c r="Q253" s="16"/>
      <c r="R253" s="16"/>
      <c r="S253" s="16"/>
      <c r="T253" s="16"/>
      <c r="U253" s="16"/>
      <c r="V253" s="13">
        <f t="shared" si="19"/>
        <v>0</v>
      </c>
      <c r="W253" s="15" t="s">
        <v>36</v>
      </c>
    </row>
    <row r="254" spans="1:23" ht="30" x14ac:dyDescent="0.25">
      <c r="A254" s="5" t="s">
        <v>156</v>
      </c>
      <c r="B254" s="5" t="s">
        <v>143</v>
      </c>
      <c r="C254" s="12" t="s">
        <v>35</v>
      </c>
      <c r="D254" s="16"/>
      <c r="E254" s="16"/>
      <c r="F254" s="16"/>
      <c r="G254" s="16"/>
      <c r="H254" s="16"/>
      <c r="I254" s="16"/>
      <c r="J254" s="16"/>
      <c r="K254" s="16"/>
      <c r="L254" s="16"/>
      <c r="M254" s="16"/>
      <c r="N254" s="13">
        <f t="shared" si="18"/>
        <v>0</v>
      </c>
      <c r="O254" s="16"/>
      <c r="P254" s="16"/>
      <c r="Q254" s="16"/>
      <c r="R254" s="16"/>
      <c r="S254" s="16"/>
      <c r="T254" s="16"/>
      <c r="U254" s="16"/>
      <c r="V254" s="13">
        <f t="shared" si="19"/>
        <v>0</v>
      </c>
      <c r="W254" s="15" t="s">
        <v>36</v>
      </c>
    </row>
    <row r="255" spans="1:23" ht="45" x14ac:dyDescent="0.25">
      <c r="A255" s="5" t="s">
        <v>156</v>
      </c>
      <c r="B255" s="5" t="s">
        <v>180</v>
      </c>
      <c r="C255" s="12" t="s">
        <v>79</v>
      </c>
      <c r="D255" s="16">
        <v>106633</v>
      </c>
      <c r="E255" s="16">
        <v>900</v>
      </c>
      <c r="F255" s="16">
        <v>12800</v>
      </c>
      <c r="G255" s="16">
        <v>1800</v>
      </c>
      <c r="H255" s="16">
        <v>4500</v>
      </c>
      <c r="I255" s="16"/>
      <c r="J255" s="16">
        <v>1200</v>
      </c>
      <c r="K255" s="16">
        <v>22000</v>
      </c>
      <c r="L255" s="16"/>
      <c r="M255" s="16"/>
      <c r="N255" s="13">
        <f t="shared" si="18"/>
        <v>149833</v>
      </c>
      <c r="O255" s="16">
        <v>70</v>
      </c>
      <c r="P255" s="16">
        <v>5070</v>
      </c>
      <c r="Q255" s="16">
        <v>13025</v>
      </c>
      <c r="R255" s="16"/>
      <c r="S255" s="16"/>
      <c r="T255" s="16">
        <v>348</v>
      </c>
      <c r="U255" s="16"/>
      <c r="V255" s="13">
        <f t="shared" si="19"/>
        <v>168346</v>
      </c>
      <c r="W255" s="15" t="s">
        <v>53</v>
      </c>
    </row>
    <row r="256" spans="1:23" x14ac:dyDescent="0.25">
      <c r="A256" s="23" t="s">
        <v>156</v>
      </c>
      <c r="B256" s="23" t="s">
        <v>82</v>
      </c>
      <c r="C256" s="24"/>
      <c r="D256" s="14">
        <f t="shared" ref="D256:V256" si="20">SUM(D215:D255)</f>
        <v>546619</v>
      </c>
      <c r="E256" s="14">
        <f t="shared" si="20"/>
        <v>4055</v>
      </c>
      <c r="F256" s="14">
        <f t="shared" si="20"/>
        <v>41010</v>
      </c>
      <c r="G256" s="14">
        <f t="shared" si="20"/>
        <v>4610</v>
      </c>
      <c r="H256" s="14">
        <f t="shared" si="20"/>
        <v>23185</v>
      </c>
      <c r="I256" s="14">
        <f t="shared" si="20"/>
        <v>2600</v>
      </c>
      <c r="J256" s="14">
        <f t="shared" si="20"/>
        <v>22670</v>
      </c>
      <c r="K256" s="14">
        <f t="shared" si="20"/>
        <v>34935</v>
      </c>
      <c r="L256" s="14">
        <f t="shared" si="20"/>
        <v>6900</v>
      </c>
      <c r="M256" s="14">
        <f t="shared" si="20"/>
        <v>0</v>
      </c>
      <c r="N256" s="14">
        <f t="shared" si="20"/>
        <v>686584</v>
      </c>
      <c r="O256" s="14">
        <f t="shared" si="20"/>
        <v>305</v>
      </c>
      <c r="P256" s="14">
        <f t="shared" si="20"/>
        <v>53426</v>
      </c>
      <c r="Q256" s="14">
        <f t="shared" si="20"/>
        <v>52005</v>
      </c>
      <c r="R256" s="14">
        <f t="shared" si="20"/>
        <v>2593</v>
      </c>
      <c r="S256" s="14">
        <f t="shared" si="20"/>
        <v>0</v>
      </c>
      <c r="T256" s="14">
        <f t="shared" si="20"/>
        <v>7078</v>
      </c>
      <c r="U256" s="14">
        <f t="shared" si="20"/>
        <v>0</v>
      </c>
      <c r="V256" s="14">
        <f t="shared" si="20"/>
        <v>801991</v>
      </c>
    </row>
    <row r="257" spans="1:27" ht="45" x14ac:dyDescent="0.25">
      <c r="A257" s="5" t="s">
        <v>181</v>
      </c>
      <c r="B257" s="5" t="s">
        <v>31</v>
      </c>
      <c r="C257" s="12" t="s">
        <v>32</v>
      </c>
      <c r="D257" s="16">
        <v>59935</v>
      </c>
      <c r="E257" s="16">
        <v>1765</v>
      </c>
      <c r="F257" s="16"/>
      <c r="G257" s="16">
        <v>45</v>
      </c>
      <c r="H257" s="16">
        <v>2530</v>
      </c>
      <c r="I257" s="16">
        <v>5580</v>
      </c>
      <c r="J257" s="16">
        <v>909</v>
      </c>
      <c r="K257" s="16"/>
      <c r="L257" s="16"/>
      <c r="M257" s="16"/>
      <c r="N257" s="13">
        <f t="shared" ref="N257:N296" si="21">D257+E257+F257+G257+H257+I257+J257+K257+L257+M257</f>
        <v>70764</v>
      </c>
      <c r="O257" s="16">
        <v>25</v>
      </c>
      <c r="P257" s="16">
        <v>4500</v>
      </c>
      <c r="Q257" s="16">
        <v>4400</v>
      </c>
      <c r="R257" s="16">
        <v>60</v>
      </c>
      <c r="S257" s="16"/>
      <c r="T257" s="16"/>
      <c r="U257" s="16">
        <v>130</v>
      </c>
      <c r="V257" s="13">
        <f t="shared" ref="V257:V296" si="22">N257+O257+P257+Q257+R257+S257+T257+U257</f>
        <v>79879</v>
      </c>
      <c r="W257" s="15" t="s">
        <v>33</v>
      </c>
      <c r="X257" s="29"/>
      <c r="Y257" s="29"/>
      <c r="Z257" s="29"/>
      <c r="AA257" s="29"/>
    </row>
    <row r="258" spans="1:27" ht="45" x14ac:dyDescent="0.25">
      <c r="A258" s="5" t="s">
        <v>181</v>
      </c>
      <c r="B258" s="5" t="s">
        <v>66</v>
      </c>
      <c r="C258" s="12" t="s">
        <v>67</v>
      </c>
      <c r="D258" s="16"/>
      <c r="E258" s="16">
        <v>217</v>
      </c>
      <c r="F258" s="16"/>
      <c r="G258" s="16"/>
      <c r="H258" s="16"/>
      <c r="I258" s="16">
        <v>260</v>
      </c>
      <c r="J258" s="16">
        <v>229</v>
      </c>
      <c r="K258" s="16"/>
      <c r="L258" s="16"/>
      <c r="M258" s="16"/>
      <c r="N258" s="13">
        <f t="shared" si="21"/>
        <v>706</v>
      </c>
      <c r="O258" s="16"/>
      <c r="P258" s="16">
        <v>200</v>
      </c>
      <c r="Q258" s="16">
        <v>288</v>
      </c>
      <c r="R258" s="16"/>
      <c r="S258" s="16"/>
      <c r="T258" s="16"/>
      <c r="U258" s="16"/>
      <c r="V258" s="13">
        <f t="shared" si="22"/>
        <v>1194</v>
      </c>
      <c r="W258" s="15" t="s">
        <v>33</v>
      </c>
      <c r="X258" s="29"/>
      <c r="Y258" s="29"/>
      <c r="Z258" s="29"/>
      <c r="AA258" s="29"/>
    </row>
    <row r="259" spans="1:27" ht="39" x14ac:dyDescent="0.25">
      <c r="A259" s="5" t="s">
        <v>181</v>
      </c>
      <c r="B259" s="5" t="s">
        <v>113</v>
      </c>
      <c r="C259" s="12" t="s">
        <v>35</v>
      </c>
      <c r="D259" s="16">
        <v>141939</v>
      </c>
      <c r="E259" s="16">
        <v>20</v>
      </c>
      <c r="F259" s="16"/>
      <c r="G259" s="16"/>
      <c r="H259" s="16"/>
      <c r="I259" s="16"/>
      <c r="J259" s="16">
        <v>1222</v>
      </c>
      <c r="K259" s="16"/>
      <c r="L259" s="16"/>
      <c r="M259" s="16"/>
      <c r="N259" s="13">
        <f t="shared" si="21"/>
        <v>143181</v>
      </c>
      <c r="O259" s="16"/>
      <c r="P259" s="16">
        <v>5950</v>
      </c>
      <c r="Q259" s="16">
        <v>3100</v>
      </c>
      <c r="R259" s="16"/>
      <c r="S259" s="16"/>
      <c r="T259" s="16"/>
      <c r="U259" s="16">
        <v>350</v>
      </c>
      <c r="V259" s="13">
        <f t="shared" si="22"/>
        <v>152581</v>
      </c>
      <c r="W259" s="15" t="s">
        <v>36</v>
      </c>
      <c r="X259" s="29"/>
      <c r="Y259" s="29"/>
      <c r="Z259" s="29"/>
      <c r="AA259" s="29"/>
    </row>
    <row r="260" spans="1:27" ht="30" x14ac:dyDescent="0.25">
      <c r="A260" s="5" t="s">
        <v>181</v>
      </c>
      <c r="B260" s="5" t="s">
        <v>182</v>
      </c>
      <c r="C260" s="12" t="s">
        <v>146</v>
      </c>
      <c r="D260" s="16"/>
      <c r="E260" s="16"/>
      <c r="F260" s="16"/>
      <c r="G260" s="16"/>
      <c r="H260" s="16"/>
      <c r="I260" s="16"/>
      <c r="J260" s="16"/>
      <c r="K260" s="16"/>
      <c r="L260" s="16"/>
      <c r="M260" s="16"/>
      <c r="N260" s="13">
        <f t="shared" si="21"/>
        <v>0</v>
      </c>
      <c r="O260" s="16"/>
      <c r="P260" s="16">
        <v>1570</v>
      </c>
      <c r="Q260" s="16">
        <v>700</v>
      </c>
      <c r="R260" s="16"/>
      <c r="S260" s="16"/>
      <c r="T260" s="16"/>
      <c r="U260" s="16"/>
      <c r="V260" s="13">
        <f t="shared" si="22"/>
        <v>2270</v>
      </c>
      <c r="W260" s="15" t="s">
        <v>36</v>
      </c>
      <c r="X260" s="29"/>
      <c r="Y260" s="29"/>
      <c r="Z260" s="29"/>
      <c r="AA260" s="29"/>
    </row>
    <row r="261" spans="1:27" ht="30" x14ac:dyDescent="0.25">
      <c r="A261" s="5" t="s">
        <v>181</v>
      </c>
      <c r="B261" s="5" t="s">
        <v>37</v>
      </c>
      <c r="C261" s="12" t="s">
        <v>35</v>
      </c>
      <c r="D261" s="16">
        <v>3250</v>
      </c>
      <c r="E261" s="16"/>
      <c r="F261" s="16"/>
      <c r="G261" s="16"/>
      <c r="H261" s="16">
        <v>4431</v>
      </c>
      <c r="I261" s="16"/>
      <c r="J261" s="16">
        <v>426</v>
      </c>
      <c r="K261" s="16"/>
      <c r="L261" s="16"/>
      <c r="M261" s="16"/>
      <c r="N261" s="13">
        <f t="shared" si="21"/>
        <v>8107</v>
      </c>
      <c r="O261" s="16"/>
      <c r="P261" s="16">
        <v>1182</v>
      </c>
      <c r="Q261" s="16">
        <v>994</v>
      </c>
      <c r="R261" s="16"/>
      <c r="S261" s="16">
        <v>3500</v>
      </c>
      <c r="T261" s="16"/>
      <c r="U261" s="16"/>
      <c r="V261" s="13">
        <f t="shared" si="22"/>
        <v>13783</v>
      </c>
      <c r="W261" s="30" t="s">
        <v>38</v>
      </c>
      <c r="X261" s="29"/>
      <c r="Y261" s="29"/>
      <c r="Z261" s="29"/>
      <c r="AA261" s="29"/>
    </row>
    <row r="262" spans="1:27" ht="45" x14ac:dyDescent="0.25">
      <c r="A262" s="5" t="s">
        <v>181</v>
      </c>
      <c r="B262" s="5" t="s">
        <v>183</v>
      </c>
      <c r="C262" s="12" t="s">
        <v>48</v>
      </c>
      <c r="D262" s="16">
        <v>8041</v>
      </c>
      <c r="E262" s="16">
        <v>170</v>
      </c>
      <c r="F262" s="16"/>
      <c r="G262" s="16">
        <v>35</v>
      </c>
      <c r="H262" s="16">
        <v>488</v>
      </c>
      <c r="I262" s="16">
        <v>1045</v>
      </c>
      <c r="J262" s="16">
        <v>42</v>
      </c>
      <c r="K262" s="16"/>
      <c r="L262" s="16"/>
      <c r="M262" s="16"/>
      <c r="N262" s="13">
        <f t="shared" si="21"/>
        <v>9821</v>
      </c>
      <c r="O262" s="16"/>
      <c r="P262" s="16">
        <v>470</v>
      </c>
      <c r="Q262" s="16">
        <v>480</v>
      </c>
      <c r="R262" s="16">
        <v>1783</v>
      </c>
      <c r="S262" s="16"/>
      <c r="T262" s="16"/>
      <c r="U262" s="16"/>
      <c r="V262" s="13">
        <f t="shared" si="22"/>
        <v>12554</v>
      </c>
      <c r="W262" s="15" t="s">
        <v>49</v>
      </c>
      <c r="X262" s="29"/>
      <c r="Y262" s="29"/>
      <c r="Z262" s="29"/>
      <c r="AA262" s="29"/>
    </row>
    <row r="263" spans="1:27" ht="45" x14ac:dyDescent="0.25">
      <c r="A263" s="5" t="s">
        <v>181</v>
      </c>
      <c r="B263" s="5" t="s">
        <v>184</v>
      </c>
      <c r="C263" s="12" t="s">
        <v>48</v>
      </c>
      <c r="D263" s="16">
        <v>5420</v>
      </c>
      <c r="E263" s="16">
        <v>5</v>
      </c>
      <c r="F263" s="16"/>
      <c r="G263" s="16"/>
      <c r="H263" s="16">
        <v>116</v>
      </c>
      <c r="I263" s="16">
        <v>405</v>
      </c>
      <c r="J263" s="16"/>
      <c r="K263" s="16"/>
      <c r="L263" s="16"/>
      <c r="M263" s="16"/>
      <c r="N263" s="13">
        <f t="shared" si="21"/>
        <v>5946</v>
      </c>
      <c r="O263" s="16"/>
      <c r="P263" s="16">
        <v>380</v>
      </c>
      <c r="Q263" s="16">
        <v>315</v>
      </c>
      <c r="R263" s="16">
        <v>900</v>
      </c>
      <c r="S263" s="16"/>
      <c r="T263" s="16"/>
      <c r="U263" s="16"/>
      <c r="V263" s="13">
        <f t="shared" si="22"/>
        <v>7541</v>
      </c>
      <c r="W263" s="15" t="s">
        <v>49</v>
      </c>
      <c r="X263" s="29"/>
      <c r="Y263" s="29"/>
      <c r="Z263" s="29"/>
      <c r="AA263" s="29"/>
    </row>
    <row r="264" spans="1:27" ht="45" x14ac:dyDescent="0.25">
      <c r="A264" s="5" t="s">
        <v>181</v>
      </c>
      <c r="B264" s="5" t="s">
        <v>185</v>
      </c>
      <c r="C264" s="12" t="s">
        <v>174</v>
      </c>
      <c r="D264" s="16">
        <v>15099</v>
      </c>
      <c r="E264" s="16">
        <v>835</v>
      </c>
      <c r="F264" s="16"/>
      <c r="G264" s="16">
        <v>20</v>
      </c>
      <c r="H264" s="16">
        <v>267</v>
      </c>
      <c r="I264" s="16">
        <v>2565</v>
      </c>
      <c r="J264" s="16">
        <v>110</v>
      </c>
      <c r="K264" s="16"/>
      <c r="L264" s="16"/>
      <c r="M264" s="16"/>
      <c r="N264" s="13">
        <f t="shared" si="21"/>
        <v>18896</v>
      </c>
      <c r="O264" s="16">
        <v>15</v>
      </c>
      <c r="P264" s="16">
        <v>432</v>
      </c>
      <c r="Q264" s="16">
        <v>1422</v>
      </c>
      <c r="R264" s="16"/>
      <c r="S264" s="16"/>
      <c r="T264" s="16"/>
      <c r="U264" s="16"/>
      <c r="V264" s="13">
        <f t="shared" si="22"/>
        <v>20765</v>
      </c>
      <c r="W264" s="15" t="s">
        <v>53</v>
      </c>
      <c r="X264" s="29"/>
      <c r="Y264" s="29"/>
      <c r="Z264" s="29"/>
      <c r="AA264" s="29"/>
    </row>
    <row r="265" spans="1:27" ht="45" x14ac:dyDescent="0.25">
      <c r="A265" s="5" t="s">
        <v>181</v>
      </c>
      <c r="B265" s="5" t="s">
        <v>186</v>
      </c>
      <c r="C265" s="12" t="s">
        <v>52</v>
      </c>
      <c r="D265" s="16">
        <v>23766</v>
      </c>
      <c r="E265" s="16">
        <v>387</v>
      </c>
      <c r="F265" s="16"/>
      <c r="G265" s="16">
        <v>560</v>
      </c>
      <c r="H265" s="16">
        <v>3670</v>
      </c>
      <c r="I265" s="16">
        <v>4570</v>
      </c>
      <c r="J265" s="16">
        <v>460</v>
      </c>
      <c r="K265" s="16">
        <v>6468</v>
      </c>
      <c r="L265" s="16"/>
      <c r="M265" s="16"/>
      <c r="N265" s="13">
        <f t="shared" si="21"/>
        <v>39881</v>
      </c>
      <c r="O265" s="16">
        <v>20</v>
      </c>
      <c r="P265" s="16">
        <v>3627</v>
      </c>
      <c r="Q265" s="16">
        <v>4522</v>
      </c>
      <c r="R265" s="16"/>
      <c r="S265" s="16"/>
      <c r="T265" s="16"/>
      <c r="U265" s="16"/>
      <c r="V265" s="13">
        <f t="shared" si="22"/>
        <v>48050</v>
      </c>
      <c r="W265" s="15" t="s">
        <v>53</v>
      </c>
      <c r="X265" s="29"/>
      <c r="Y265" s="29"/>
      <c r="Z265" s="29"/>
      <c r="AA265" s="29"/>
    </row>
    <row r="266" spans="1:27" ht="51.75" x14ac:dyDescent="0.25">
      <c r="A266" s="18" t="s">
        <v>181</v>
      </c>
      <c r="B266" s="18" t="s">
        <v>187</v>
      </c>
      <c r="C266" s="12" t="s">
        <v>52</v>
      </c>
      <c r="D266" s="16"/>
      <c r="E266" s="16"/>
      <c r="F266" s="16"/>
      <c r="G266" s="16"/>
      <c r="H266" s="16"/>
      <c r="I266" s="16"/>
      <c r="J266" s="16"/>
      <c r="K266" s="16"/>
      <c r="L266" s="16"/>
      <c r="M266" s="16"/>
      <c r="N266" s="13">
        <f t="shared" si="21"/>
        <v>0</v>
      </c>
      <c r="O266" s="16"/>
      <c r="P266" s="16">
        <v>1600</v>
      </c>
      <c r="Q266" s="16"/>
      <c r="R266" s="16"/>
      <c r="S266" s="16"/>
      <c r="T266" s="16"/>
      <c r="U266" s="16"/>
      <c r="V266" s="13">
        <f t="shared" si="22"/>
        <v>1600</v>
      </c>
      <c r="W266" s="15" t="s">
        <v>53</v>
      </c>
      <c r="X266" s="29"/>
      <c r="Y266" s="29"/>
      <c r="Z266" s="29"/>
      <c r="AA266" s="29"/>
    </row>
    <row r="267" spans="1:27" ht="45" x14ac:dyDescent="0.25">
      <c r="A267" s="5" t="s">
        <v>181</v>
      </c>
      <c r="B267" s="5" t="s">
        <v>54</v>
      </c>
      <c r="C267" s="12" t="s">
        <v>52</v>
      </c>
      <c r="D267" s="16">
        <v>38666</v>
      </c>
      <c r="E267" s="16"/>
      <c r="F267" s="16"/>
      <c r="G267" s="16"/>
      <c r="H267" s="16"/>
      <c r="I267" s="16"/>
      <c r="J267" s="16"/>
      <c r="K267" s="16"/>
      <c r="L267" s="16"/>
      <c r="M267" s="16"/>
      <c r="N267" s="13">
        <f t="shared" si="21"/>
        <v>38666</v>
      </c>
      <c r="O267" s="16"/>
      <c r="P267" s="16"/>
      <c r="Q267" s="16"/>
      <c r="R267" s="16"/>
      <c r="S267" s="16"/>
      <c r="T267" s="16"/>
      <c r="U267" s="16"/>
      <c r="V267" s="13">
        <f t="shared" si="22"/>
        <v>38666</v>
      </c>
      <c r="W267" s="15" t="s">
        <v>53</v>
      </c>
      <c r="X267" s="29"/>
      <c r="Y267" s="29"/>
      <c r="Z267" s="29"/>
      <c r="AA267" s="29"/>
    </row>
    <row r="268" spans="1:27" ht="64.5" x14ac:dyDescent="0.25">
      <c r="A268" s="5" t="s">
        <v>181</v>
      </c>
      <c r="B268" s="5" t="s">
        <v>55</v>
      </c>
      <c r="C268" s="12" t="s">
        <v>52</v>
      </c>
      <c r="D268" s="16">
        <v>983</v>
      </c>
      <c r="E268" s="16"/>
      <c r="F268" s="16"/>
      <c r="G268" s="16"/>
      <c r="H268" s="16"/>
      <c r="I268" s="16"/>
      <c r="J268" s="16"/>
      <c r="K268" s="16"/>
      <c r="L268" s="16"/>
      <c r="M268" s="16"/>
      <c r="N268" s="13">
        <f t="shared" si="21"/>
        <v>983</v>
      </c>
      <c r="O268" s="16"/>
      <c r="P268" s="16"/>
      <c r="Q268" s="16"/>
      <c r="R268" s="16"/>
      <c r="S268" s="16"/>
      <c r="T268" s="16"/>
      <c r="U268" s="16"/>
      <c r="V268" s="13">
        <f t="shared" si="22"/>
        <v>983</v>
      </c>
      <c r="W268" s="15" t="s">
        <v>53</v>
      </c>
      <c r="X268" s="29"/>
      <c r="Y268" s="29"/>
      <c r="Z268" s="29"/>
      <c r="AA268" s="29"/>
    </row>
    <row r="269" spans="1:27" ht="45" x14ac:dyDescent="0.25">
      <c r="A269" s="5" t="s">
        <v>181</v>
      </c>
      <c r="B269" s="5" t="s">
        <v>188</v>
      </c>
      <c r="C269" s="12" t="s">
        <v>57</v>
      </c>
      <c r="D269" s="16">
        <v>37689</v>
      </c>
      <c r="E269" s="16">
        <v>945</v>
      </c>
      <c r="F269" s="16"/>
      <c r="G269" s="16">
        <v>1780</v>
      </c>
      <c r="H269" s="16">
        <v>14240</v>
      </c>
      <c r="I269" s="16">
        <v>15900</v>
      </c>
      <c r="J269" s="16">
        <v>1600</v>
      </c>
      <c r="K269" s="16">
        <v>12275</v>
      </c>
      <c r="L269" s="16"/>
      <c r="M269" s="16"/>
      <c r="N269" s="13">
        <f t="shared" si="21"/>
        <v>84429</v>
      </c>
      <c r="O269" s="16">
        <v>100</v>
      </c>
      <c r="P269" s="16">
        <v>7288</v>
      </c>
      <c r="Q269" s="16">
        <v>15500</v>
      </c>
      <c r="R269" s="16"/>
      <c r="S269" s="16"/>
      <c r="T269" s="16"/>
      <c r="U269" s="16"/>
      <c r="V269" s="13">
        <f t="shared" si="22"/>
        <v>107317</v>
      </c>
      <c r="W269" s="15" t="s">
        <v>53</v>
      </c>
      <c r="X269" s="29"/>
      <c r="Y269" s="29"/>
      <c r="Z269" s="29"/>
      <c r="AA269" s="29"/>
    </row>
    <row r="270" spans="1:27" ht="51.75" x14ac:dyDescent="0.25">
      <c r="A270" s="18" t="s">
        <v>181</v>
      </c>
      <c r="B270" s="18" t="s">
        <v>189</v>
      </c>
      <c r="C270" s="19" t="s">
        <v>57</v>
      </c>
      <c r="D270" s="16"/>
      <c r="E270" s="16"/>
      <c r="F270" s="16"/>
      <c r="G270" s="16"/>
      <c r="H270" s="16"/>
      <c r="I270" s="16"/>
      <c r="J270" s="16"/>
      <c r="K270" s="16"/>
      <c r="L270" s="16"/>
      <c r="M270" s="16"/>
      <c r="N270" s="13">
        <f t="shared" si="21"/>
        <v>0</v>
      </c>
      <c r="O270" s="16"/>
      <c r="P270" s="16">
        <v>4137</v>
      </c>
      <c r="Q270" s="16"/>
      <c r="R270" s="16"/>
      <c r="S270" s="16"/>
      <c r="T270" s="16"/>
      <c r="U270" s="16"/>
      <c r="V270" s="13">
        <f t="shared" si="22"/>
        <v>4137</v>
      </c>
      <c r="W270" s="15" t="s">
        <v>53</v>
      </c>
      <c r="X270" s="29"/>
      <c r="Y270" s="29"/>
      <c r="Z270" s="29"/>
      <c r="AA270" s="29"/>
    </row>
    <row r="271" spans="1:27" ht="45" x14ac:dyDescent="0.25">
      <c r="A271" s="5" t="s">
        <v>181</v>
      </c>
      <c r="B271" s="5" t="s">
        <v>190</v>
      </c>
      <c r="C271" s="19" t="s">
        <v>57</v>
      </c>
      <c r="D271" s="16"/>
      <c r="E271" s="16"/>
      <c r="F271" s="16"/>
      <c r="G271" s="16"/>
      <c r="H271" s="16"/>
      <c r="I271" s="16"/>
      <c r="J271" s="16"/>
      <c r="K271" s="16"/>
      <c r="L271" s="16"/>
      <c r="M271" s="16"/>
      <c r="N271" s="13">
        <f t="shared" si="21"/>
        <v>0</v>
      </c>
      <c r="O271" s="16"/>
      <c r="P271" s="16">
        <v>3500</v>
      </c>
      <c r="Q271" s="16"/>
      <c r="R271" s="16"/>
      <c r="S271" s="16"/>
      <c r="T271" s="16"/>
      <c r="U271" s="16"/>
      <c r="V271" s="13">
        <f t="shared" si="22"/>
        <v>3500</v>
      </c>
      <c r="W271" s="15" t="s">
        <v>53</v>
      </c>
      <c r="X271" s="29"/>
      <c r="Y271" s="29"/>
      <c r="Z271" s="29"/>
      <c r="AA271" s="29"/>
    </row>
    <row r="272" spans="1:27" ht="45" x14ac:dyDescent="0.25">
      <c r="A272" s="5" t="s">
        <v>181</v>
      </c>
      <c r="B272" s="5" t="s">
        <v>191</v>
      </c>
      <c r="C272" s="19" t="s">
        <v>57</v>
      </c>
      <c r="D272" s="16">
        <v>4050</v>
      </c>
      <c r="E272" s="16"/>
      <c r="F272" s="16"/>
      <c r="G272" s="16"/>
      <c r="H272" s="16"/>
      <c r="I272" s="16"/>
      <c r="J272" s="16"/>
      <c r="K272" s="16"/>
      <c r="L272" s="16"/>
      <c r="M272" s="16"/>
      <c r="N272" s="13">
        <f t="shared" si="21"/>
        <v>4050</v>
      </c>
      <c r="O272" s="16"/>
      <c r="P272" s="16"/>
      <c r="Q272" s="16"/>
      <c r="R272" s="16"/>
      <c r="S272" s="16"/>
      <c r="T272" s="16"/>
      <c r="U272" s="16"/>
      <c r="V272" s="13">
        <f t="shared" si="22"/>
        <v>4050</v>
      </c>
      <c r="W272" s="15" t="s">
        <v>53</v>
      </c>
      <c r="X272" s="29"/>
      <c r="Y272" s="29"/>
      <c r="Z272" s="29"/>
      <c r="AA272" s="29"/>
    </row>
    <row r="273" spans="1:27" ht="30" x14ac:dyDescent="0.25">
      <c r="A273" s="5" t="s">
        <v>181</v>
      </c>
      <c r="B273" s="5" t="s">
        <v>97</v>
      </c>
      <c r="C273" s="12" t="s">
        <v>98</v>
      </c>
      <c r="D273" s="16">
        <v>89345</v>
      </c>
      <c r="E273" s="16">
        <v>680</v>
      </c>
      <c r="F273" s="16"/>
      <c r="G273" s="16">
        <v>1124</v>
      </c>
      <c r="H273" s="16">
        <v>4942</v>
      </c>
      <c r="I273" s="16">
        <v>5080</v>
      </c>
      <c r="J273" s="16">
        <v>1030</v>
      </c>
      <c r="K273" s="16">
        <v>31116</v>
      </c>
      <c r="L273" s="16"/>
      <c r="M273" s="16"/>
      <c r="N273" s="13">
        <f t="shared" si="21"/>
        <v>133317</v>
      </c>
      <c r="O273" s="16">
        <v>50</v>
      </c>
      <c r="P273" s="16">
        <v>2556</v>
      </c>
      <c r="Q273" s="16">
        <v>10250</v>
      </c>
      <c r="R273" s="16"/>
      <c r="S273" s="16"/>
      <c r="T273" s="16"/>
      <c r="U273" s="16"/>
      <c r="V273" s="13">
        <f t="shared" si="22"/>
        <v>146173</v>
      </c>
      <c r="W273" s="15" t="s">
        <v>65</v>
      </c>
      <c r="X273" s="29"/>
      <c r="Y273" s="29"/>
      <c r="Z273" s="29"/>
      <c r="AA273" s="29"/>
    </row>
    <row r="274" spans="1:27" ht="64.5" x14ac:dyDescent="0.25">
      <c r="A274" s="5" t="s">
        <v>181</v>
      </c>
      <c r="B274" s="5" t="s">
        <v>99</v>
      </c>
      <c r="C274" s="12" t="s">
        <v>98</v>
      </c>
      <c r="D274" s="16">
        <v>7536</v>
      </c>
      <c r="E274" s="16"/>
      <c r="F274" s="16"/>
      <c r="G274" s="16"/>
      <c r="H274" s="16"/>
      <c r="I274" s="16"/>
      <c r="J274" s="16"/>
      <c r="K274" s="16"/>
      <c r="L274" s="16"/>
      <c r="M274" s="16"/>
      <c r="N274" s="13">
        <f t="shared" si="21"/>
        <v>7536</v>
      </c>
      <c r="O274" s="16"/>
      <c r="P274" s="16"/>
      <c r="Q274" s="16"/>
      <c r="R274" s="16"/>
      <c r="S274" s="16"/>
      <c r="T274" s="16"/>
      <c r="U274" s="16"/>
      <c r="V274" s="13">
        <f t="shared" si="22"/>
        <v>7536</v>
      </c>
      <c r="W274" s="15" t="s">
        <v>65</v>
      </c>
      <c r="X274" s="29"/>
      <c r="Y274" s="29"/>
      <c r="Z274" s="29"/>
      <c r="AA274" s="29"/>
    </row>
    <row r="275" spans="1:27" ht="51.75" x14ac:dyDescent="0.25">
      <c r="A275" s="5" t="s">
        <v>181</v>
      </c>
      <c r="B275" s="5" t="s">
        <v>100</v>
      </c>
      <c r="C275" s="12" t="s">
        <v>98</v>
      </c>
      <c r="D275" s="16">
        <v>5658</v>
      </c>
      <c r="E275" s="16"/>
      <c r="F275" s="16"/>
      <c r="G275" s="16"/>
      <c r="H275" s="16"/>
      <c r="I275" s="16"/>
      <c r="J275" s="16"/>
      <c r="K275" s="16"/>
      <c r="L275" s="16"/>
      <c r="M275" s="16"/>
      <c r="N275" s="13">
        <f t="shared" si="21"/>
        <v>5658</v>
      </c>
      <c r="O275" s="16"/>
      <c r="P275" s="16"/>
      <c r="Q275" s="16"/>
      <c r="R275" s="16"/>
      <c r="S275" s="16"/>
      <c r="T275" s="16"/>
      <c r="U275" s="16"/>
      <c r="V275" s="13">
        <f t="shared" si="22"/>
        <v>5658</v>
      </c>
      <c r="W275" s="15" t="s">
        <v>65</v>
      </c>
      <c r="X275" s="29"/>
      <c r="Y275" s="29"/>
      <c r="Z275" s="29"/>
      <c r="AA275" s="29"/>
    </row>
    <row r="276" spans="1:27" ht="45" x14ac:dyDescent="0.25">
      <c r="A276" s="5" t="s">
        <v>181</v>
      </c>
      <c r="B276" s="5" t="s">
        <v>44</v>
      </c>
      <c r="C276" s="12" t="s">
        <v>45</v>
      </c>
      <c r="D276" s="16">
        <v>1653</v>
      </c>
      <c r="E276" s="16"/>
      <c r="F276" s="16"/>
      <c r="G276" s="16"/>
      <c r="H276" s="16"/>
      <c r="I276" s="16"/>
      <c r="J276" s="16"/>
      <c r="K276" s="16"/>
      <c r="L276" s="16"/>
      <c r="M276" s="16"/>
      <c r="N276" s="13">
        <f t="shared" si="21"/>
        <v>1653</v>
      </c>
      <c r="O276" s="16"/>
      <c r="P276" s="16"/>
      <c r="Q276" s="16">
        <v>250</v>
      </c>
      <c r="R276" s="16"/>
      <c r="S276" s="16"/>
      <c r="T276" s="16"/>
      <c r="U276" s="16"/>
      <c r="V276" s="13">
        <f t="shared" si="22"/>
        <v>1903</v>
      </c>
      <c r="W276" s="30" t="s">
        <v>46</v>
      </c>
      <c r="X276" s="29"/>
      <c r="Y276" s="29"/>
      <c r="Z276" s="29"/>
      <c r="AA276" s="29"/>
    </row>
    <row r="277" spans="1:27" ht="45" x14ac:dyDescent="0.25">
      <c r="A277" s="5" t="s">
        <v>181</v>
      </c>
      <c r="B277" s="5" t="s">
        <v>50</v>
      </c>
      <c r="C277" s="12" t="s">
        <v>48</v>
      </c>
      <c r="D277" s="16">
        <v>15144</v>
      </c>
      <c r="E277" s="16">
        <v>610</v>
      </c>
      <c r="F277" s="16"/>
      <c r="G277" s="16">
        <v>220</v>
      </c>
      <c r="H277" s="16">
        <v>1800</v>
      </c>
      <c r="I277" s="16">
        <v>2910</v>
      </c>
      <c r="J277" s="16">
        <v>900</v>
      </c>
      <c r="K277" s="16"/>
      <c r="L277" s="16"/>
      <c r="M277" s="16"/>
      <c r="N277" s="13">
        <f t="shared" si="21"/>
        <v>21584</v>
      </c>
      <c r="O277" s="16"/>
      <c r="P277" s="16">
        <v>4675</v>
      </c>
      <c r="Q277" s="16">
        <v>2400</v>
      </c>
      <c r="R277" s="16"/>
      <c r="S277" s="16"/>
      <c r="T277" s="16"/>
      <c r="U277" s="16"/>
      <c r="V277" s="13">
        <f t="shared" si="22"/>
        <v>28659</v>
      </c>
      <c r="W277" s="15" t="s">
        <v>49</v>
      </c>
      <c r="X277" s="29"/>
      <c r="Y277" s="29"/>
      <c r="Z277" s="29"/>
      <c r="AA277" s="29"/>
    </row>
    <row r="278" spans="1:27" ht="45" x14ac:dyDescent="0.25">
      <c r="A278" s="5" t="s">
        <v>181</v>
      </c>
      <c r="B278" s="5" t="s">
        <v>88</v>
      </c>
      <c r="C278" s="19" t="s">
        <v>48</v>
      </c>
      <c r="D278" s="16"/>
      <c r="E278" s="16"/>
      <c r="F278" s="16"/>
      <c r="G278" s="16"/>
      <c r="H278" s="16"/>
      <c r="I278" s="16"/>
      <c r="J278" s="16"/>
      <c r="K278" s="16"/>
      <c r="L278" s="16"/>
      <c r="M278" s="16"/>
      <c r="N278" s="13">
        <f t="shared" si="21"/>
        <v>0</v>
      </c>
      <c r="O278" s="16"/>
      <c r="P278" s="16"/>
      <c r="Q278" s="16"/>
      <c r="R278" s="16"/>
      <c r="S278" s="16"/>
      <c r="T278" s="16"/>
      <c r="U278" s="16"/>
      <c r="V278" s="13">
        <f t="shared" si="22"/>
        <v>0</v>
      </c>
      <c r="W278" s="15" t="s">
        <v>49</v>
      </c>
      <c r="X278" s="29"/>
      <c r="Y278" s="29"/>
      <c r="Z278" s="29"/>
      <c r="AA278" s="29"/>
    </row>
    <row r="279" spans="1:27" ht="45" x14ac:dyDescent="0.25">
      <c r="A279" s="5" t="s">
        <v>181</v>
      </c>
      <c r="B279" s="5" t="s">
        <v>68</v>
      </c>
      <c r="C279" s="12" t="s">
        <v>62</v>
      </c>
      <c r="D279" s="16"/>
      <c r="E279" s="16"/>
      <c r="F279" s="16"/>
      <c r="G279" s="16"/>
      <c r="H279" s="16"/>
      <c r="I279" s="16"/>
      <c r="J279" s="16"/>
      <c r="K279" s="16"/>
      <c r="L279" s="16">
        <v>48300</v>
      </c>
      <c r="M279" s="16"/>
      <c r="N279" s="13">
        <f t="shared" si="21"/>
        <v>48300</v>
      </c>
      <c r="O279" s="16"/>
      <c r="P279" s="16"/>
      <c r="Q279" s="16"/>
      <c r="R279" s="16"/>
      <c r="S279" s="16"/>
      <c r="T279" s="16"/>
      <c r="U279" s="16"/>
      <c r="V279" s="13">
        <f t="shared" si="22"/>
        <v>48300</v>
      </c>
      <c r="W279" s="15" t="s">
        <v>53</v>
      </c>
      <c r="X279" s="29"/>
      <c r="Y279" s="29"/>
      <c r="Z279" s="29"/>
      <c r="AA279" s="29"/>
    </row>
    <row r="280" spans="1:27" ht="45" x14ac:dyDescent="0.25">
      <c r="A280" s="5" t="s">
        <v>181</v>
      </c>
      <c r="B280" s="5" t="s">
        <v>173</v>
      </c>
      <c r="C280" s="19" t="s">
        <v>62</v>
      </c>
      <c r="D280" s="16">
        <v>40131</v>
      </c>
      <c r="E280" s="16"/>
      <c r="F280" s="16"/>
      <c r="G280" s="16"/>
      <c r="H280" s="16"/>
      <c r="I280" s="16"/>
      <c r="J280" s="16"/>
      <c r="K280" s="16"/>
      <c r="L280" s="16"/>
      <c r="M280" s="16"/>
      <c r="N280" s="13">
        <f t="shared" si="21"/>
        <v>40131</v>
      </c>
      <c r="O280" s="16"/>
      <c r="P280" s="16"/>
      <c r="Q280" s="16"/>
      <c r="R280" s="16"/>
      <c r="S280" s="16"/>
      <c r="T280" s="16"/>
      <c r="U280" s="16"/>
      <c r="V280" s="13">
        <f t="shared" si="22"/>
        <v>40131</v>
      </c>
      <c r="W280" s="15" t="s">
        <v>53</v>
      </c>
      <c r="X280" s="29"/>
      <c r="Y280" s="29"/>
      <c r="Z280" s="29"/>
      <c r="AA280" s="29"/>
    </row>
    <row r="281" spans="1:27" ht="45" x14ac:dyDescent="0.25">
      <c r="A281" s="5" t="s">
        <v>181</v>
      </c>
      <c r="B281" s="5" t="s">
        <v>192</v>
      </c>
      <c r="C281" s="19" t="s">
        <v>62</v>
      </c>
      <c r="D281" s="16">
        <v>5001</v>
      </c>
      <c r="E281" s="16"/>
      <c r="F281" s="16"/>
      <c r="G281" s="16"/>
      <c r="H281" s="16"/>
      <c r="I281" s="16"/>
      <c r="J281" s="16"/>
      <c r="K281" s="16"/>
      <c r="L281" s="16"/>
      <c r="M281" s="16"/>
      <c r="N281" s="13">
        <f t="shared" si="21"/>
        <v>5001</v>
      </c>
      <c r="O281" s="16"/>
      <c r="P281" s="16"/>
      <c r="Q281" s="16"/>
      <c r="R281" s="16"/>
      <c r="S281" s="16"/>
      <c r="T281" s="16"/>
      <c r="U281" s="16"/>
      <c r="V281" s="13">
        <f t="shared" si="22"/>
        <v>5001</v>
      </c>
      <c r="W281" s="15" t="s">
        <v>53</v>
      </c>
      <c r="X281" s="29"/>
      <c r="Y281" s="29"/>
      <c r="Z281" s="29"/>
      <c r="AA281" s="29"/>
    </row>
    <row r="282" spans="1:27" ht="45" x14ac:dyDescent="0.25">
      <c r="A282" s="5" t="s">
        <v>181</v>
      </c>
      <c r="B282" s="5" t="s">
        <v>193</v>
      </c>
      <c r="C282" s="12" t="s">
        <v>48</v>
      </c>
      <c r="D282" s="16"/>
      <c r="E282" s="16"/>
      <c r="F282" s="16"/>
      <c r="G282" s="16"/>
      <c r="H282" s="16"/>
      <c r="I282" s="16"/>
      <c r="J282" s="16">
        <v>462</v>
      </c>
      <c r="K282" s="16"/>
      <c r="L282" s="16"/>
      <c r="M282" s="16"/>
      <c r="N282" s="13">
        <f t="shared" si="21"/>
        <v>462</v>
      </c>
      <c r="O282" s="16"/>
      <c r="P282" s="16">
        <v>5018</v>
      </c>
      <c r="Q282" s="16">
        <v>460</v>
      </c>
      <c r="R282" s="16"/>
      <c r="S282" s="16"/>
      <c r="T282" s="16"/>
      <c r="U282" s="16"/>
      <c r="V282" s="13">
        <f t="shared" si="22"/>
        <v>5940</v>
      </c>
      <c r="W282" s="15" t="s">
        <v>33</v>
      </c>
      <c r="X282" s="29"/>
      <c r="Y282" s="29"/>
      <c r="Z282" s="29"/>
      <c r="AA282" s="29"/>
    </row>
    <row r="283" spans="1:27" ht="45" x14ac:dyDescent="0.25">
      <c r="A283" s="5" t="s">
        <v>181</v>
      </c>
      <c r="B283" s="5" t="s">
        <v>71</v>
      </c>
      <c r="C283" s="12" t="s">
        <v>57</v>
      </c>
      <c r="D283" s="16">
        <v>150056</v>
      </c>
      <c r="E283" s="16"/>
      <c r="F283" s="16"/>
      <c r="G283" s="16"/>
      <c r="H283" s="16"/>
      <c r="I283" s="16"/>
      <c r="J283" s="16"/>
      <c r="K283" s="16"/>
      <c r="L283" s="16"/>
      <c r="M283" s="16"/>
      <c r="N283" s="13">
        <f t="shared" si="21"/>
        <v>150056</v>
      </c>
      <c r="O283" s="16"/>
      <c r="P283" s="16"/>
      <c r="Q283" s="16"/>
      <c r="R283" s="16"/>
      <c r="S283" s="16"/>
      <c r="T283" s="16"/>
      <c r="U283" s="16"/>
      <c r="V283" s="13">
        <f t="shared" si="22"/>
        <v>150056</v>
      </c>
      <c r="W283" s="15" t="s">
        <v>53</v>
      </c>
      <c r="X283" s="29"/>
      <c r="Y283" s="29"/>
      <c r="Z283" s="29"/>
      <c r="AA283" s="29"/>
    </row>
    <row r="284" spans="1:27" ht="51.75" x14ac:dyDescent="0.25">
      <c r="A284" s="5" t="s">
        <v>181</v>
      </c>
      <c r="B284" s="5" t="s">
        <v>72</v>
      </c>
      <c r="C284" s="12" t="s">
        <v>57</v>
      </c>
      <c r="D284" s="16">
        <v>4451</v>
      </c>
      <c r="E284" s="16"/>
      <c r="F284" s="16"/>
      <c r="G284" s="16"/>
      <c r="H284" s="16"/>
      <c r="I284" s="16"/>
      <c r="J284" s="16"/>
      <c r="K284" s="16"/>
      <c r="L284" s="16"/>
      <c r="M284" s="16"/>
      <c r="N284" s="13">
        <f t="shared" si="21"/>
        <v>4451</v>
      </c>
      <c r="O284" s="16"/>
      <c r="P284" s="16"/>
      <c r="Q284" s="16"/>
      <c r="R284" s="16"/>
      <c r="S284" s="16"/>
      <c r="T284" s="16"/>
      <c r="U284" s="16"/>
      <c r="V284" s="13">
        <f t="shared" si="22"/>
        <v>4451</v>
      </c>
      <c r="W284" s="15" t="s">
        <v>53</v>
      </c>
      <c r="X284" s="29"/>
      <c r="Y284" s="29"/>
      <c r="Z284" s="29"/>
      <c r="AA284" s="29"/>
    </row>
    <row r="285" spans="1:27" ht="45" x14ac:dyDescent="0.25">
      <c r="A285" s="5" t="s">
        <v>181</v>
      </c>
      <c r="B285" s="5" t="s">
        <v>73</v>
      </c>
      <c r="C285" s="12" t="s">
        <v>74</v>
      </c>
      <c r="D285" s="16">
        <v>6075</v>
      </c>
      <c r="E285" s="16"/>
      <c r="F285" s="16"/>
      <c r="G285" s="16"/>
      <c r="H285" s="16"/>
      <c r="I285" s="16"/>
      <c r="J285" s="16"/>
      <c r="K285" s="16"/>
      <c r="L285" s="16"/>
      <c r="M285" s="16"/>
      <c r="N285" s="13">
        <f t="shared" si="21"/>
        <v>6075</v>
      </c>
      <c r="O285" s="16"/>
      <c r="P285" s="16"/>
      <c r="Q285" s="16"/>
      <c r="R285" s="16"/>
      <c r="S285" s="16"/>
      <c r="T285" s="16"/>
      <c r="U285" s="16"/>
      <c r="V285" s="13">
        <f t="shared" si="22"/>
        <v>6075</v>
      </c>
      <c r="W285" s="15" t="s">
        <v>53</v>
      </c>
      <c r="X285" s="29"/>
      <c r="Y285" s="29"/>
      <c r="Z285" s="29"/>
      <c r="AA285" s="29"/>
    </row>
    <row r="286" spans="1:27" ht="45" x14ac:dyDescent="0.25">
      <c r="A286" s="5" t="s">
        <v>181</v>
      </c>
      <c r="B286" s="5" t="s">
        <v>75</v>
      </c>
      <c r="C286" s="12" t="s">
        <v>74</v>
      </c>
      <c r="D286" s="16">
        <v>203</v>
      </c>
      <c r="E286" s="16"/>
      <c r="F286" s="16"/>
      <c r="G286" s="16"/>
      <c r="H286" s="16"/>
      <c r="I286" s="16"/>
      <c r="J286" s="16"/>
      <c r="K286" s="16"/>
      <c r="L286" s="16"/>
      <c r="M286" s="16"/>
      <c r="N286" s="13">
        <f t="shared" si="21"/>
        <v>203</v>
      </c>
      <c r="O286" s="16"/>
      <c r="P286" s="16"/>
      <c r="Q286" s="16"/>
      <c r="R286" s="16"/>
      <c r="S286" s="16"/>
      <c r="T286" s="16"/>
      <c r="U286" s="16"/>
      <c r="V286" s="13">
        <f t="shared" si="22"/>
        <v>203</v>
      </c>
      <c r="W286" s="15" t="s">
        <v>53</v>
      </c>
      <c r="X286" s="29"/>
      <c r="Y286" s="29"/>
      <c r="Z286" s="29"/>
      <c r="AA286" s="29"/>
    </row>
    <row r="287" spans="1:27" ht="45" x14ac:dyDescent="0.25">
      <c r="A287" s="5" t="s">
        <v>181</v>
      </c>
      <c r="B287" s="5" t="s">
        <v>194</v>
      </c>
      <c r="C287" s="12" t="s">
        <v>52</v>
      </c>
      <c r="D287" s="16">
        <v>460</v>
      </c>
      <c r="E287" s="16"/>
      <c r="F287" s="16"/>
      <c r="G287" s="16"/>
      <c r="H287" s="16"/>
      <c r="I287" s="16"/>
      <c r="J287" s="16"/>
      <c r="K287" s="16"/>
      <c r="L287" s="16"/>
      <c r="M287" s="16"/>
      <c r="N287" s="13">
        <f t="shared" si="21"/>
        <v>460</v>
      </c>
      <c r="O287" s="16"/>
      <c r="P287" s="16"/>
      <c r="Q287" s="16"/>
      <c r="R287" s="16"/>
      <c r="S287" s="16"/>
      <c r="T287" s="16"/>
      <c r="U287" s="16"/>
      <c r="V287" s="13">
        <f t="shared" si="22"/>
        <v>460</v>
      </c>
      <c r="W287" s="15" t="s">
        <v>53</v>
      </c>
      <c r="X287" s="29"/>
      <c r="Y287" s="29"/>
      <c r="Z287" s="29"/>
      <c r="AA287" s="29"/>
    </row>
    <row r="288" spans="1:27" ht="45" x14ac:dyDescent="0.25">
      <c r="A288" s="5" t="s">
        <v>181</v>
      </c>
      <c r="B288" s="5" t="s">
        <v>76</v>
      </c>
      <c r="C288" s="12" t="s">
        <v>52</v>
      </c>
      <c r="D288" s="16">
        <v>12317</v>
      </c>
      <c r="E288" s="16"/>
      <c r="F288" s="16"/>
      <c r="G288" s="16"/>
      <c r="H288" s="16"/>
      <c r="I288" s="16"/>
      <c r="J288" s="16"/>
      <c r="K288" s="16"/>
      <c r="L288" s="16"/>
      <c r="M288" s="16"/>
      <c r="N288" s="13">
        <f t="shared" si="21"/>
        <v>12317</v>
      </c>
      <c r="O288" s="16"/>
      <c r="P288" s="16"/>
      <c r="Q288" s="16"/>
      <c r="R288" s="16"/>
      <c r="S288" s="16"/>
      <c r="T288" s="16"/>
      <c r="U288" s="16"/>
      <c r="V288" s="13">
        <f t="shared" si="22"/>
        <v>12317</v>
      </c>
      <c r="W288" s="15" t="s">
        <v>53</v>
      </c>
      <c r="X288" s="29"/>
      <c r="Y288" s="29"/>
      <c r="Z288" s="29"/>
      <c r="AA288" s="29"/>
    </row>
    <row r="289" spans="1:27" ht="64.5" x14ac:dyDescent="0.25">
      <c r="A289" s="5" t="s">
        <v>181</v>
      </c>
      <c r="B289" s="5" t="s">
        <v>77</v>
      </c>
      <c r="C289" s="12" t="s">
        <v>52</v>
      </c>
      <c r="D289" s="16">
        <v>879</v>
      </c>
      <c r="E289" s="16"/>
      <c r="F289" s="16"/>
      <c r="G289" s="16"/>
      <c r="H289" s="16"/>
      <c r="I289" s="16"/>
      <c r="J289" s="16"/>
      <c r="K289" s="16"/>
      <c r="L289" s="16"/>
      <c r="M289" s="16"/>
      <c r="N289" s="13">
        <f t="shared" si="21"/>
        <v>879</v>
      </c>
      <c r="O289" s="16"/>
      <c r="P289" s="16"/>
      <c r="Q289" s="16"/>
      <c r="R289" s="16"/>
      <c r="S289" s="16"/>
      <c r="T289" s="16"/>
      <c r="U289" s="16"/>
      <c r="V289" s="13">
        <f t="shared" si="22"/>
        <v>879</v>
      </c>
      <c r="W289" s="15" t="s">
        <v>53</v>
      </c>
      <c r="X289" s="29"/>
      <c r="Y289" s="29"/>
      <c r="Z289" s="29"/>
      <c r="AA289" s="29"/>
    </row>
    <row r="290" spans="1:27" ht="30" x14ac:dyDescent="0.25">
      <c r="A290" s="5" t="s">
        <v>181</v>
      </c>
      <c r="B290" s="5" t="s">
        <v>78</v>
      </c>
      <c r="C290" s="12" t="s">
        <v>79</v>
      </c>
      <c r="D290" s="16"/>
      <c r="E290" s="16"/>
      <c r="F290" s="16"/>
      <c r="G290" s="16"/>
      <c r="H290" s="16"/>
      <c r="I290" s="16"/>
      <c r="J290" s="16"/>
      <c r="K290" s="16"/>
      <c r="L290" s="16"/>
      <c r="M290" s="16"/>
      <c r="N290" s="13">
        <f t="shared" si="21"/>
        <v>0</v>
      </c>
      <c r="O290" s="16"/>
      <c r="P290" s="16"/>
      <c r="Q290" s="16"/>
      <c r="R290" s="16"/>
      <c r="S290" s="16"/>
      <c r="T290" s="16">
        <v>1893</v>
      </c>
      <c r="U290" s="16"/>
      <c r="V290" s="13">
        <f t="shared" si="22"/>
        <v>1893</v>
      </c>
      <c r="W290" s="15" t="s">
        <v>65</v>
      </c>
      <c r="X290" s="29"/>
      <c r="Y290" s="29"/>
      <c r="Z290" s="29"/>
      <c r="AA290" s="29"/>
    </row>
    <row r="291" spans="1:27" ht="45" x14ac:dyDescent="0.25">
      <c r="A291" s="5" t="s">
        <v>181</v>
      </c>
      <c r="B291" s="5" t="s">
        <v>80</v>
      </c>
      <c r="C291" s="12"/>
      <c r="D291" s="16">
        <v>9756</v>
      </c>
      <c r="E291" s="16"/>
      <c r="F291" s="16"/>
      <c r="G291" s="16"/>
      <c r="H291" s="16"/>
      <c r="I291" s="16"/>
      <c r="J291" s="16"/>
      <c r="K291" s="16"/>
      <c r="L291" s="16"/>
      <c r="M291" s="16"/>
      <c r="N291" s="13">
        <f t="shared" si="21"/>
        <v>9756</v>
      </c>
      <c r="O291" s="16"/>
      <c r="P291" s="16"/>
      <c r="Q291" s="16"/>
      <c r="R291" s="16"/>
      <c r="S291" s="16"/>
      <c r="T291" s="16"/>
      <c r="U291" s="16"/>
      <c r="V291" s="13">
        <f t="shared" si="22"/>
        <v>9756</v>
      </c>
      <c r="W291" s="15" t="s">
        <v>33</v>
      </c>
      <c r="X291" s="29"/>
      <c r="Y291" s="29"/>
      <c r="Z291" s="29"/>
      <c r="AA291" s="29"/>
    </row>
    <row r="292" spans="1:27" ht="45" x14ac:dyDescent="0.25">
      <c r="A292" s="5" t="s">
        <v>181</v>
      </c>
      <c r="B292" s="5" t="s">
        <v>81</v>
      </c>
      <c r="C292" s="12"/>
      <c r="D292" s="16">
        <v>10162</v>
      </c>
      <c r="E292" s="16"/>
      <c r="F292" s="16"/>
      <c r="G292" s="16"/>
      <c r="H292" s="16"/>
      <c r="I292" s="16"/>
      <c r="J292" s="16"/>
      <c r="K292" s="16"/>
      <c r="L292" s="16"/>
      <c r="M292" s="16"/>
      <c r="N292" s="13">
        <f t="shared" si="21"/>
        <v>10162</v>
      </c>
      <c r="O292" s="16"/>
      <c r="P292" s="16"/>
      <c r="Q292" s="16"/>
      <c r="R292" s="16"/>
      <c r="S292" s="16"/>
      <c r="T292" s="16"/>
      <c r="U292" s="16"/>
      <c r="V292" s="13">
        <f t="shared" si="22"/>
        <v>10162</v>
      </c>
      <c r="W292" s="15" t="s">
        <v>33</v>
      </c>
      <c r="X292" s="29"/>
      <c r="Y292" s="29"/>
      <c r="Z292" s="29"/>
      <c r="AA292" s="29"/>
    </row>
    <row r="293" spans="1:27" ht="30" x14ac:dyDescent="0.25">
      <c r="A293" s="5" t="s">
        <v>181</v>
      </c>
      <c r="B293" s="5" t="s">
        <v>195</v>
      </c>
      <c r="C293" s="12" t="s">
        <v>64</v>
      </c>
      <c r="D293" s="16"/>
      <c r="E293" s="16"/>
      <c r="F293" s="16"/>
      <c r="G293" s="16"/>
      <c r="H293" s="16"/>
      <c r="I293" s="16"/>
      <c r="J293" s="16">
        <v>165</v>
      </c>
      <c r="K293" s="16"/>
      <c r="L293" s="16"/>
      <c r="M293" s="16"/>
      <c r="N293" s="13">
        <f t="shared" si="21"/>
        <v>165</v>
      </c>
      <c r="O293" s="16"/>
      <c r="P293" s="16"/>
      <c r="Q293" s="16"/>
      <c r="R293" s="16"/>
      <c r="S293" s="16"/>
      <c r="T293" s="16"/>
      <c r="U293" s="16"/>
      <c r="V293" s="13">
        <f t="shared" si="22"/>
        <v>165</v>
      </c>
      <c r="W293" s="15" t="s">
        <v>65</v>
      </c>
      <c r="X293" s="29"/>
      <c r="Y293" s="29"/>
      <c r="Z293" s="29"/>
      <c r="AA293" s="29"/>
    </row>
    <row r="294" spans="1:27" ht="45" x14ac:dyDescent="0.25">
      <c r="A294" s="5" t="s">
        <v>181</v>
      </c>
      <c r="B294" s="5" t="s">
        <v>60</v>
      </c>
      <c r="C294" s="12" t="s">
        <v>57</v>
      </c>
      <c r="D294" s="16"/>
      <c r="E294" s="16"/>
      <c r="F294" s="16"/>
      <c r="G294" s="16"/>
      <c r="H294" s="16"/>
      <c r="I294" s="16"/>
      <c r="J294" s="16"/>
      <c r="K294" s="16">
        <v>2395</v>
      </c>
      <c r="L294" s="16"/>
      <c r="M294" s="16"/>
      <c r="N294" s="13">
        <f t="shared" si="21"/>
        <v>2395</v>
      </c>
      <c r="O294" s="16"/>
      <c r="P294" s="16"/>
      <c r="Q294" s="16"/>
      <c r="R294" s="16"/>
      <c r="S294" s="16"/>
      <c r="T294" s="16"/>
      <c r="U294" s="16"/>
      <c r="V294" s="13">
        <f t="shared" si="22"/>
        <v>2395</v>
      </c>
      <c r="W294" s="15" t="s">
        <v>53</v>
      </c>
      <c r="X294" s="29"/>
      <c r="Y294" s="29"/>
      <c r="Z294" s="29"/>
      <c r="AA294" s="29"/>
    </row>
    <row r="295" spans="1:27" ht="30" x14ac:dyDescent="0.25">
      <c r="A295" s="5" t="s">
        <v>181</v>
      </c>
      <c r="B295" s="5" t="s">
        <v>196</v>
      </c>
      <c r="C295" s="12" t="s">
        <v>197</v>
      </c>
      <c r="D295" s="16"/>
      <c r="E295" s="16"/>
      <c r="F295" s="16"/>
      <c r="G295" s="16"/>
      <c r="H295" s="16"/>
      <c r="I295" s="16"/>
      <c r="J295" s="16">
        <v>26</v>
      </c>
      <c r="K295" s="16"/>
      <c r="L295" s="16"/>
      <c r="M295" s="16"/>
      <c r="N295" s="13">
        <f t="shared" si="21"/>
        <v>26</v>
      </c>
      <c r="O295" s="16"/>
      <c r="P295" s="16">
        <v>40</v>
      </c>
      <c r="Q295" s="16">
        <v>615</v>
      </c>
      <c r="R295" s="16"/>
      <c r="S295" s="16"/>
      <c r="T295" s="16"/>
      <c r="U295" s="16"/>
      <c r="V295" s="13">
        <f t="shared" si="22"/>
        <v>681</v>
      </c>
      <c r="W295" s="15" t="s">
        <v>36</v>
      </c>
      <c r="X295" s="29"/>
      <c r="Y295" s="29"/>
      <c r="Z295" s="29"/>
      <c r="AA295" s="29"/>
    </row>
    <row r="296" spans="1:27" ht="90" x14ac:dyDescent="0.25">
      <c r="A296" s="5" t="s">
        <v>181</v>
      </c>
      <c r="B296" s="5" t="s">
        <v>198</v>
      </c>
      <c r="C296" s="12" t="s">
        <v>35</v>
      </c>
      <c r="D296" s="16"/>
      <c r="E296" s="16"/>
      <c r="F296" s="16"/>
      <c r="G296" s="16"/>
      <c r="H296" s="16"/>
      <c r="I296" s="16"/>
      <c r="J296" s="16"/>
      <c r="K296" s="16"/>
      <c r="L296" s="16"/>
      <c r="M296" s="16"/>
      <c r="N296" s="13">
        <f t="shared" si="21"/>
        <v>0</v>
      </c>
      <c r="O296" s="16"/>
      <c r="P296" s="16">
        <v>2500</v>
      </c>
      <c r="Q296" s="16"/>
      <c r="R296" s="16"/>
      <c r="S296" s="16"/>
      <c r="T296" s="16"/>
      <c r="U296" s="16"/>
      <c r="V296" s="13">
        <f t="shared" si="22"/>
        <v>2500</v>
      </c>
      <c r="W296" s="15" t="s">
        <v>36</v>
      </c>
      <c r="X296" s="29"/>
      <c r="Y296" s="29"/>
      <c r="Z296" s="29"/>
      <c r="AA296" s="29"/>
    </row>
    <row r="297" spans="1:27" x14ac:dyDescent="0.25">
      <c r="A297" s="23" t="s">
        <v>181</v>
      </c>
      <c r="B297" s="23" t="s">
        <v>82</v>
      </c>
      <c r="C297" s="24"/>
      <c r="D297" s="14">
        <f t="shared" ref="D297:V297" si="23">SUM(D257:D296)</f>
        <v>697665</v>
      </c>
      <c r="E297" s="14">
        <f t="shared" si="23"/>
        <v>5634</v>
      </c>
      <c r="F297" s="14">
        <f t="shared" si="23"/>
        <v>0</v>
      </c>
      <c r="G297" s="14">
        <f t="shared" si="23"/>
        <v>3784</v>
      </c>
      <c r="H297" s="14">
        <f t="shared" si="23"/>
        <v>32484</v>
      </c>
      <c r="I297" s="14">
        <f t="shared" si="23"/>
        <v>38315</v>
      </c>
      <c r="J297" s="14">
        <f t="shared" si="23"/>
        <v>7581</v>
      </c>
      <c r="K297" s="14">
        <f t="shared" si="23"/>
        <v>52254</v>
      </c>
      <c r="L297" s="14">
        <f t="shared" si="23"/>
        <v>48300</v>
      </c>
      <c r="M297" s="14">
        <f t="shared" si="23"/>
        <v>0</v>
      </c>
      <c r="N297" s="14">
        <f t="shared" si="23"/>
        <v>886017</v>
      </c>
      <c r="O297" s="14">
        <f t="shared" si="23"/>
        <v>210</v>
      </c>
      <c r="P297" s="14">
        <f t="shared" si="23"/>
        <v>49625</v>
      </c>
      <c r="Q297" s="14">
        <f t="shared" si="23"/>
        <v>45696</v>
      </c>
      <c r="R297" s="14">
        <f t="shared" si="23"/>
        <v>2743</v>
      </c>
      <c r="S297" s="14">
        <f t="shared" si="23"/>
        <v>3500</v>
      </c>
      <c r="T297" s="14">
        <f t="shared" si="23"/>
        <v>1893</v>
      </c>
      <c r="U297" s="14">
        <f t="shared" si="23"/>
        <v>480</v>
      </c>
      <c r="V297" s="14">
        <f t="shared" si="23"/>
        <v>990164</v>
      </c>
    </row>
    <row r="298" spans="1:27" ht="45" x14ac:dyDescent="0.25">
      <c r="A298" s="5" t="s">
        <v>199</v>
      </c>
      <c r="B298" s="5" t="s">
        <v>31</v>
      </c>
      <c r="C298" s="12" t="s">
        <v>32</v>
      </c>
      <c r="D298" s="9">
        <v>44211</v>
      </c>
      <c r="E298" s="9">
        <v>1600</v>
      </c>
      <c r="F298" s="9"/>
      <c r="G298" s="9">
        <v>300</v>
      </c>
      <c r="H298" s="9">
        <v>2200</v>
      </c>
      <c r="I298" s="9"/>
      <c r="J298" s="9">
        <v>660</v>
      </c>
      <c r="K298" s="9"/>
      <c r="L298" s="9"/>
      <c r="M298" s="9"/>
      <c r="N298" s="13">
        <f t="shared" ref="N298:N329" si="24">D298+E298+F298+G298+H298+I298+J298+K298+L298+M298</f>
        <v>48971</v>
      </c>
      <c r="O298" s="9">
        <v>50</v>
      </c>
      <c r="P298" s="9">
        <v>2400</v>
      </c>
      <c r="Q298" s="9">
        <v>1942</v>
      </c>
      <c r="R298" s="9"/>
      <c r="S298" s="9"/>
      <c r="T298" s="9"/>
      <c r="U298" s="9"/>
      <c r="V298" s="13">
        <f t="shared" ref="V298:V329" si="25">N298+O298+P298+Q298+R298+S298+T298+U298</f>
        <v>53363</v>
      </c>
      <c r="W298" s="15" t="s">
        <v>33</v>
      </c>
    </row>
    <row r="299" spans="1:27" ht="45" x14ac:dyDescent="0.25">
      <c r="A299" s="5" t="s">
        <v>199</v>
      </c>
      <c r="B299" s="5" t="s">
        <v>66</v>
      </c>
      <c r="C299" s="12" t="s">
        <v>67</v>
      </c>
      <c r="D299" s="9"/>
      <c r="E299" s="9"/>
      <c r="F299" s="9"/>
      <c r="G299" s="9"/>
      <c r="H299" s="9"/>
      <c r="I299" s="9"/>
      <c r="J299" s="9">
        <v>200</v>
      </c>
      <c r="K299" s="9"/>
      <c r="L299" s="9"/>
      <c r="M299" s="9"/>
      <c r="N299" s="13">
        <f t="shared" si="24"/>
        <v>200</v>
      </c>
      <c r="O299" s="9"/>
      <c r="P299" s="9">
        <v>100</v>
      </c>
      <c r="Q299" s="9">
        <v>100</v>
      </c>
      <c r="R299" s="9"/>
      <c r="S299" s="9"/>
      <c r="T299" s="9"/>
      <c r="U299" s="9"/>
      <c r="V299" s="13">
        <f t="shared" si="25"/>
        <v>400</v>
      </c>
      <c r="W299" s="15" t="s">
        <v>33</v>
      </c>
    </row>
    <row r="300" spans="1:27" ht="30" x14ac:dyDescent="0.25">
      <c r="A300" s="5" t="s">
        <v>199</v>
      </c>
      <c r="B300" s="5" t="s">
        <v>97</v>
      </c>
      <c r="C300" s="31" t="s">
        <v>98</v>
      </c>
      <c r="D300" s="9">
        <v>245237</v>
      </c>
      <c r="E300" s="9">
        <v>2230</v>
      </c>
      <c r="F300" s="9"/>
      <c r="G300" s="9">
        <v>7700</v>
      </c>
      <c r="H300" s="9">
        <v>13000</v>
      </c>
      <c r="I300" s="9"/>
      <c r="J300" s="9">
        <v>4760</v>
      </c>
      <c r="K300" s="9">
        <v>51210</v>
      </c>
      <c r="L300" s="9"/>
      <c r="M300" s="9"/>
      <c r="N300" s="13">
        <f t="shared" si="24"/>
        <v>324137</v>
      </c>
      <c r="O300" s="9">
        <v>200</v>
      </c>
      <c r="P300" s="9">
        <v>25070</v>
      </c>
      <c r="Q300" s="9">
        <v>25635</v>
      </c>
      <c r="R300" s="9"/>
      <c r="S300" s="9"/>
      <c r="T300" s="9"/>
      <c r="U300" s="9"/>
      <c r="V300" s="13">
        <f t="shared" si="25"/>
        <v>375042</v>
      </c>
      <c r="W300" s="15" t="s">
        <v>85</v>
      </c>
    </row>
    <row r="301" spans="1:27" ht="64.5" x14ac:dyDescent="0.25">
      <c r="A301" s="5" t="s">
        <v>199</v>
      </c>
      <c r="B301" s="5" t="s">
        <v>99</v>
      </c>
      <c r="C301" s="31" t="s">
        <v>98</v>
      </c>
      <c r="D301" s="9">
        <v>16579</v>
      </c>
      <c r="E301" s="9"/>
      <c r="F301" s="9"/>
      <c r="G301" s="9"/>
      <c r="H301" s="9"/>
      <c r="I301" s="9"/>
      <c r="J301" s="9"/>
      <c r="K301" s="9"/>
      <c r="L301" s="9"/>
      <c r="M301" s="9"/>
      <c r="N301" s="13">
        <f t="shared" si="24"/>
        <v>16579</v>
      </c>
      <c r="O301" s="9"/>
      <c r="P301" s="9"/>
      <c r="Q301" s="9"/>
      <c r="R301" s="9"/>
      <c r="S301" s="9"/>
      <c r="T301" s="9"/>
      <c r="U301" s="9"/>
      <c r="V301" s="13">
        <f t="shared" si="25"/>
        <v>16579</v>
      </c>
      <c r="W301" s="15" t="s">
        <v>85</v>
      </c>
    </row>
    <row r="302" spans="1:27" ht="39" x14ac:dyDescent="0.25">
      <c r="A302" s="5" t="s">
        <v>199</v>
      </c>
      <c r="B302" s="5" t="s">
        <v>200</v>
      </c>
      <c r="C302" s="31" t="s">
        <v>98</v>
      </c>
      <c r="D302" s="9"/>
      <c r="E302" s="9"/>
      <c r="F302" s="9"/>
      <c r="G302" s="9"/>
      <c r="H302" s="9"/>
      <c r="I302" s="9"/>
      <c r="J302" s="9"/>
      <c r="K302" s="9">
        <v>900</v>
      </c>
      <c r="L302" s="9"/>
      <c r="M302" s="9"/>
      <c r="N302" s="13">
        <f t="shared" si="24"/>
        <v>900</v>
      </c>
      <c r="O302" s="9"/>
      <c r="P302" s="9"/>
      <c r="Q302" s="9"/>
      <c r="R302" s="9"/>
      <c r="S302" s="9"/>
      <c r="T302" s="9"/>
      <c r="U302" s="9"/>
      <c r="V302" s="13">
        <f t="shared" si="25"/>
        <v>900</v>
      </c>
      <c r="W302" s="15" t="s">
        <v>85</v>
      </c>
    </row>
    <row r="303" spans="1:27" ht="39" x14ac:dyDescent="0.25">
      <c r="A303" s="5" t="s">
        <v>199</v>
      </c>
      <c r="B303" s="5" t="s">
        <v>39</v>
      </c>
      <c r="C303" s="12" t="s">
        <v>35</v>
      </c>
      <c r="D303" s="9">
        <v>91176</v>
      </c>
      <c r="E303" s="9">
        <v>20</v>
      </c>
      <c r="F303" s="9"/>
      <c r="G303" s="9">
        <v>390</v>
      </c>
      <c r="H303" s="9">
        <v>5000</v>
      </c>
      <c r="I303" s="9">
        <v>37958</v>
      </c>
      <c r="J303" s="9">
        <v>3910</v>
      </c>
      <c r="K303" s="9"/>
      <c r="L303" s="9"/>
      <c r="M303" s="9"/>
      <c r="N303" s="13">
        <f t="shared" si="24"/>
        <v>138454</v>
      </c>
      <c r="O303" s="9"/>
      <c r="P303" s="9">
        <v>5950</v>
      </c>
      <c r="Q303" s="9">
        <v>9200</v>
      </c>
      <c r="R303" s="9"/>
      <c r="S303" s="9"/>
      <c r="T303" s="9"/>
      <c r="U303" s="9">
        <v>400</v>
      </c>
      <c r="V303" s="13">
        <f t="shared" si="25"/>
        <v>154004</v>
      </c>
      <c r="W303" s="15" t="s">
        <v>36</v>
      </c>
    </row>
    <row r="304" spans="1:27" ht="77.25" x14ac:dyDescent="0.25">
      <c r="A304" s="5" t="s">
        <v>199</v>
      </c>
      <c r="B304" s="5" t="s">
        <v>201</v>
      </c>
      <c r="C304" s="12" t="s">
        <v>35</v>
      </c>
      <c r="D304" s="9">
        <v>6538</v>
      </c>
      <c r="E304" s="9"/>
      <c r="F304" s="9"/>
      <c r="G304" s="9"/>
      <c r="H304" s="9"/>
      <c r="I304" s="9"/>
      <c r="J304" s="9"/>
      <c r="K304" s="9"/>
      <c r="L304" s="9"/>
      <c r="M304" s="9"/>
      <c r="N304" s="13">
        <f t="shared" si="24"/>
        <v>6538</v>
      </c>
      <c r="O304" s="9"/>
      <c r="P304" s="9"/>
      <c r="Q304" s="9"/>
      <c r="R304" s="9"/>
      <c r="S304" s="9"/>
      <c r="T304" s="9"/>
      <c r="U304" s="9"/>
      <c r="V304" s="13">
        <f t="shared" si="25"/>
        <v>6538</v>
      </c>
      <c r="W304" s="15" t="s">
        <v>36</v>
      </c>
    </row>
    <row r="305" spans="1:23" ht="51.75" x14ac:dyDescent="0.25">
      <c r="A305" s="18" t="s">
        <v>199</v>
      </c>
      <c r="B305" s="18" t="s">
        <v>86</v>
      </c>
      <c r="C305" s="19" t="s">
        <v>35</v>
      </c>
      <c r="D305" s="9"/>
      <c r="E305" s="9"/>
      <c r="F305" s="9"/>
      <c r="G305" s="9"/>
      <c r="H305" s="9"/>
      <c r="I305" s="9"/>
      <c r="J305" s="9"/>
      <c r="K305" s="9"/>
      <c r="L305" s="9"/>
      <c r="M305" s="9"/>
      <c r="N305" s="13">
        <f t="shared" si="24"/>
        <v>0</v>
      </c>
      <c r="O305" s="9"/>
      <c r="P305" s="9"/>
      <c r="Q305" s="9"/>
      <c r="R305" s="9"/>
      <c r="S305" s="9">
        <v>4681</v>
      </c>
      <c r="T305" s="9"/>
      <c r="U305" s="9"/>
      <c r="V305" s="13">
        <f t="shared" si="25"/>
        <v>4681</v>
      </c>
      <c r="W305" s="15" t="s">
        <v>36</v>
      </c>
    </row>
    <row r="306" spans="1:23" ht="39" x14ac:dyDescent="0.25">
      <c r="A306" s="5" t="s">
        <v>199</v>
      </c>
      <c r="B306" s="5" t="s">
        <v>202</v>
      </c>
      <c r="C306" s="12" t="s">
        <v>35</v>
      </c>
      <c r="D306" s="9"/>
      <c r="E306" s="9"/>
      <c r="F306" s="9"/>
      <c r="G306" s="9"/>
      <c r="H306" s="9"/>
      <c r="I306" s="9"/>
      <c r="J306" s="9"/>
      <c r="K306" s="9"/>
      <c r="L306" s="9"/>
      <c r="M306" s="9"/>
      <c r="N306" s="13">
        <f t="shared" si="24"/>
        <v>0</v>
      </c>
      <c r="O306" s="9"/>
      <c r="P306" s="9"/>
      <c r="Q306" s="9"/>
      <c r="R306" s="9"/>
      <c r="S306" s="9"/>
      <c r="T306" s="9"/>
      <c r="U306" s="9"/>
      <c r="V306" s="13">
        <f t="shared" si="25"/>
        <v>0</v>
      </c>
      <c r="W306" s="15" t="s">
        <v>36</v>
      </c>
    </row>
    <row r="307" spans="1:23" ht="30" x14ac:dyDescent="0.25">
      <c r="A307" s="5" t="s">
        <v>199</v>
      </c>
      <c r="B307" s="5" t="s">
        <v>37</v>
      </c>
      <c r="C307" s="12" t="s">
        <v>35</v>
      </c>
      <c r="D307" s="9"/>
      <c r="E307" s="9"/>
      <c r="F307" s="9"/>
      <c r="G307" s="9"/>
      <c r="H307" s="9"/>
      <c r="I307" s="9"/>
      <c r="J307" s="9"/>
      <c r="K307" s="9"/>
      <c r="L307" s="9"/>
      <c r="M307" s="9"/>
      <c r="N307" s="13">
        <f t="shared" si="24"/>
        <v>0</v>
      </c>
      <c r="O307" s="9"/>
      <c r="P307" s="9">
        <v>8932</v>
      </c>
      <c r="Q307" s="9"/>
      <c r="R307" s="9"/>
      <c r="S307" s="9"/>
      <c r="T307" s="9"/>
      <c r="U307" s="9"/>
      <c r="V307" s="13">
        <f t="shared" si="25"/>
        <v>8932</v>
      </c>
      <c r="W307" s="15" t="s">
        <v>38</v>
      </c>
    </row>
    <row r="308" spans="1:23" ht="45" x14ac:dyDescent="0.25">
      <c r="A308" s="5" t="s">
        <v>199</v>
      </c>
      <c r="B308" s="5" t="s">
        <v>47</v>
      </c>
      <c r="C308" s="12" t="s">
        <v>48</v>
      </c>
      <c r="D308" s="9">
        <v>7669</v>
      </c>
      <c r="E308" s="9">
        <v>30</v>
      </c>
      <c r="F308" s="9"/>
      <c r="G308" s="9"/>
      <c r="H308" s="9">
        <v>320</v>
      </c>
      <c r="I308" s="9"/>
      <c r="J308" s="9">
        <v>20</v>
      </c>
      <c r="K308" s="9"/>
      <c r="L308" s="9"/>
      <c r="M308" s="9"/>
      <c r="N308" s="13">
        <f t="shared" si="24"/>
        <v>8039</v>
      </c>
      <c r="O308" s="9">
        <v>20</v>
      </c>
      <c r="P308" s="9">
        <v>15</v>
      </c>
      <c r="Q308" s="9">
        <v>255</v>
      </c>
      <c r="R308" s="9">
        <v>1874</v>
      </c>
      <c r="S308" s="9"/>
      <c r="T308" s="9"/>
      <c r="U308" s="9"/>
      <c r="V308" s="13">
        <f t="shared" si="25"/>
        <v>10203</v>
      </c>
      <c r="W308" s="15" t="s">
        <v>49</v>
      </c>
    </row>
    <row r="309" spans="1:23" ht="45" x14ac:dyDescent="0.25">
      <c r="A309" s="5" t="s">
        <v>199</v>
      </c>
      <c r="B309" s="5" t="s">
        <v>50</v>
      </c>
      <c r="C309" s="12" t="s">
        <v>48</v>
      </c>
      <c r="D309" s="9">
        <v>13297</v>
      </c>
      <c r="E309" s="9">
        <v>0</v>
      </c>
      <c r="F309" s="9"/>
      <c r="G309" s="9">
        <v>180</v>
      </c>
      <c r="H309" s="9">
        <v>1280</v>
      </c>
      <c r="I309" s="9"/>
      <c r="J309" s="9">
        <v>180</v>
      </c>
      <c r="K309" s="9"/>
      <c r="L309" s="9"/>
      <c r="M309" s="9"/>
      <c r="N309" s="13">
        <f t="shared" si="24"/>
        <v>14937</v>
      </c>
      <c r="O309" s="9"/>
      <c r="P309" s="9">
        <v>2715</v>
      </c>
      <c r="Q309" s="9">
        <v>1300</v>
      </c>
      <c r="R309" s="9"/>
      <c r="S309" s="9"/>
      <c r="T309" s="9"/>
      <c r="U309" s="9"/>
      <c r="V309" s="13">
        <f t="shared" si="25"/>
        <v>18952</v>
      </c>
      <c r="W309" s="15" t="s">
        <v>49</v>
      </c>
    </row>
    <row r="310" spans="1:23" ht="45" x14ac:dyDescent="0.25">
      <c r="A310" s="5" t="s">
        <v>199</v>
      </c>
      <c r="B310" s="5" t="s">
        <v>203</v>
      </c>
      <c r="C310" s="12" t="s">
        <v>48</v>
      </c>
      <c r="D310" s="9"/>
      <c r="E310" s="9"/>
      <c r="F310" s="9"/>
      <c r="G310" s="9"/>
      <c r="H310" s="9">
        <v>509</v>
      </c>
      <c r="I310" s="9"/>
      <c r="J310" s="9"/>
      <c r="K310" s="9"/>
      <c r="L310" s="9"/>
      <c r="M310" s="9"/>
      <c r="N310" s="13">
        <f t="shared" si="24"/>
        <v>509</v>
      </c>
      <c r="O310" s="9"/>
      <c r="P310" s="9">
        <v>2100</v>
      </c>
      <c r="Q310" s="9">
        <v>30</v>
      </c>
      <c r="R310" s="9"/>
      <c r="S310" s="9"/>
      <c r="T310" s="9"/>
      <c r="U310" s="9"/>
      <c r="V310" s="13">
        <f t="shared" si="25"/>
        <v>2639</v>
      </c>
      <c r="W310" s="15" t="s">
        <v>49</v>
      </c>
    </row>
    <row r="311" spans="1:23" ht="45" x14ac:dyDescent="0.25">
      <c r="A311" s="5" t="s">
        <v>199</v>
      </c>
      <c r="B311" s="5" t="s">
        <v>44</v>
      </c>
      <c r="C311" s="12" t="s">
        <v>45</v>
      </c>
      <c r="D311" s="9">
        <v>4750</v>
      </c>
      <c r="E311" s="9"/>
      <c r="F311" s="9"/>
      <c r="G311" s="9"/>
      <c r="H311" s="9"/>
      <c r="I311" s="9"/>
      <c r="J311" s="9">
        <v>120</v>
      </c>
      <c r="K311" s="9"/>
      <c r="L311" s="9"/>
      <c r="M311" s="9"/>
      <c r="N311" s="13">
        <f t="shared" si="24"/>
        <v>4870</v>
      </c>
      <c r="O311" s="9"/>
      <c r="P311" s="9">
        <v>575</v>
      </c>
      <c r="Q311" s="9">
        <v>1340</v>
      </c>
      <c r="R311" s="9"/>
      <c r="S311" s="9"/>
      <c r="T311" s="9"/>
      <c r="U311" s="9"/>
      <c r="V311" s="13">
        <f t="shared" si="25"/>
        <v>6785</v>
      </c>
      <c r="W311" s="15" t="s">
        <v>46</v>
      </c>
    </row>
    <row r="312" spans="1:23" ht="45" x14ac:dyDescent="0.25">
      <c r="A312" s="5" t="s">
        <v>199</v>
      </c>
      <c r="B312" s="5" t="s">
        <v>204</v>
      </c>
      <c r="C312" s="12" t="s">
        <v>57</v>
      </c>
      <c r="D312" s="9">
        <v>1951</v>
      </c>
      <c r="E312" s="9">
        <v>1060</v>
      </c>
      <c r="F312" s="9"/>
      <c r="G312" s="9">
        <v>700</v>
      </c>
      <c r="H312" s="9">
        <v>1620</v>
      </c>
      <c r="I312" s="9"/>
      <c r="J312" s="9">
        <v>0</v>
      </c>
      <c r="K312" s="9">
        <v>652</v>
      </c>
      <c r="L312" s="9"/>
      <c r="M312" s="9"/>
      <c r="N312" s="13">
        <f t="shared" si="24"/>
        <v>5983</v>
      </c>
      <c r="O312" s="9">
        <v>160</v>
      </c>
      <c r="P312" s="9">
        <v>3934</v>
      </c>
      <c r="Q312" s="9">
        <v>1100</v>
      </c>
      <c r="R312" s="9"/>
      <c r="S312" s="9"/>
      <c r="T312" s="9"/>
      <c r="U312" s="9"/>
      <c r="V312" s="13">
        <f t="shared" si="25"/>
        <v>11177</v>
      </c>
      <c r="W312" s="15" t="s">
        <v>53</v>
      </c>
    </row>
    <row r="313" spans="1:23" ht="51.75" x14ac:dyDescent="0.25">
      <c r="A313" s="5" t="s">
        <v>199</v>
      </c>
      <c r="B313" s="5" t="s">
        <v>205</v>
      </c>
      <c r="C313" s="12" t="s">
        <v>57</v>
      </c>
      <c r="D313" s="9">
        <v>5807</v>
      </c>
      <c r="E313" s="9"/>
      <c r="F313" s="9"/>
      <c r="G313" s="9"/>
      <c r="H313" s="9"/>
      <c r="I313" s="9"/>
      <c r="J313" s="9"/>
      <c r="K313" s="9"/>
      <c r="L313" s="9"/>
      <c r="M313" s="9"/>
      <c r="N313" s="13">
        <f t="shared" si="24"/>
        <v>5807</v>
      </c>
      <c r="O313" s="9"/>
      <c r="P313" s="9"/>
      <c r="Q313" s="9"/>
      <c r="R313" s="9"/>
      <c r="S313" s="9"/>
      <c r="T313" s="9"/>
      <c r="U313" s="9"/>
      <c r="V313" s="13">
        <f t="shared" si="25"/>
        <v>5807</v>
      </c>
      <c r="W313" s="15" t="s">
        <v>53</v>
      </c>
    </row>
    <row r="314" spans="1:23" ht="77.25" x14ac:dyDescent="0.25">
      <c r="A314" s="5" t="s">
        <v>199</v>
      </c>
      <c r="B314" s="5" t="s">
        <v>206</v>
      </c>
      <c r="C314" s="12" t="s">
        <v>57</v>
      </c>
      <c r="D314" s="9">
        <v>89</v>
      </c>
      <c r="E314" s="9"/>
      <c r="F314" s="9"/>
      <c r="G314" s="9"/>
      <c r="H314" s="9"/>
      <c r="I314" s="9"/>
      <c r="J314" s="9"/>
      <c r="K314" s="9"/>
      <c r="L314" s="9"/>
      <c r="M314" s="9"/>
      <c r="N314" s="13">
        <f t="shared" si="24"/>
        <v>89</v>
      </c>
      <c r="O314" s="9"/>
      <c r="P314" s="9"/>
      <c r="Q314" s="9"/>
      <c r="R314" s="9"/>
      <c r="S314" s="9"/>
      <c r="T314" s="9"/>
      <c r="U314" s="9"/>
      <c r="V314" s="13">
        <f t="shared" si="25"/>
        <v>89</v>
      </c>
      <c r="W314" s="15" t="s">
        <v>53</v>
      </c>
    </row>
    <row r="315" spans="1:23" ht="45" x14ac:dyDescent="0.25">
      <c r="A315" s="5" t="s">
        <v>199</v>
      </c>
      <c r="B315" s="5" t="s">
        <v>60</v>
      </c>
      <c r="C315" s="12" t="s">
        <v>57</v>
      </c>
      <c r="D315" s="9"/>
      <c r="E315" s="9"/>
      <c r="F315" s="9"/>
      <c r="G315" s="9"/>
      <c r="H315" s="9"/>
      <c r="I315" s="9"/>
      <c r="J315" s="9"/>
      <c r="K315" s="9">
        <v>198</v>
      </c>
      <c r="L315" s="9"/>
      <c r="M315" s="9"/>
      <c r="N315" s="13">
        <f t="shared" si="24"/>
        <v>198</v>
      </c>
      <c r="O315" s="9"/>
      <c r="P315" s="9"/>
      <c r="Q315" s="9"/>
      <c r="R315" s="9"/>
      <c r="S315" s="9"/>
      <c r="T315" s="9"/>
      <c r="U315" s="9"/>
      <c r="V315" s="13">
        <f t="shared" si="25"/>
        <v>198</v>
      </c>
      <c r="W315" s="15" t="s">
        <v>53</v>
      </c>
    </row>
    <row r="316" spans="1:23" ht="45" x14ac:dyDescent="0.25">
      <c r="A316" s="5" t="s">
        <v>199</v>
      </c>
      <c r="B316" s="5" t="s">
        <v>151</v>
      </c>
      <c r="C316" s="12" t="s">
        <v>52</v>
      </c>
      <c r="D316" s="9">
        <v>10185</v>
      </c>
      <c r="E316" s="9"/>
      <c r="F316" s="9"/>
      <c r="G316" s="9">
        <v>530</v>
      </c>
      <c r="H316" s="9">
        <v>860</v>
      </c>
      <c r="I316" s="9"/>
      <c r="J316" s="9">
        <v>72</v>
      </c>
      <c r="K316" s="9">
        <v>2079</v>
      </c>
      <c r="L316" s="9"/>
      <c r="M316" s="9"/>
      <c r="N316" s="13">
        <f t="shared" si="24"/>
        <v>13726</v>
      </c>
      <c r="O316" s="9"/>
      <c r="P316" s="9">
        <v>695</v>
      </c>
      <c r="Q316" s="9">
        <v>990</v>
      </c>
      <c r="R316" s="9"/>
      <c r="S316" s="9"/>
      <c r="T316" s="9"/>
      <c r="U316" s="9"/>
      <c r="V316" s="13">
        <f t="shared" si="25"/>
        <v>15411</v>
      </c>
      <c r="W316" s="15" t="s">
        <v>53</v>
      </c>
    </row>
    <row r="317" spans="1:23" ht="51.75" x14ac:dyDescent="0.25">
      <c r="A317" s="5" t="s">
        <v>199</v>
      </c>
      <c r="B317" s="5" t="s">
        <v>167</v>
      </c>
      <c r="C317" s="12" t="s">
        <v>52</v>
      </c>
      <c r="D317" s="9">
        <v>11307</v>
      </c>
      <c r="E317" s="9"/>
      <c r="F317" s="9"/>
      <c r="G317" s="9"/>
      <c r="H317" s="9"/>
      <c r="I317" s="9"/>
      <c r="J317" s="9"/>
      <c r="K317" s="9"/>
      <c r="L317" s="9"/>
      <c r="M317" s="9"/>
      <c r="N317" s="13">
        <f t="shared" si="24"/>
        <v>11307</v>
      </c>
      <c r="O317" s="9"/>
      <c r="P317" s="9"/>
      <c r="Q317" s="9"/>
      <c r="R317" s="9"/>
      <c r="S317" s="9"/>
      <c r="T317" s="9"/>
      <c r="U317" s="9"/>
      <c r="V317" s="13">
        <f t="shared" si="25"/>
        <v>11307</v>
      </c>
      <c r="W317" s="15" t="s">
        <v>53</v>
      </c>
    </row>
    <row r="318" spans="1:23" ht="77.25" x14ac:dyDescent="0.25">
      <c r="A318" s="5" t="s">
        <v>199</v>
      </c>
      <c r="B318" s="5" t="s">
        <v>207</v>
      </c>
      <c r="C318" s="12" t="s">
        <v>52</v>
      </c>
      <c r="D318" s="9">
        <v>751</v>
      </c>
      <c r="E318" s="9"/>
      <c r="F318" s="9"/>
      <c r="G318" s="9"/>
      <c r="H318" s="9"/>
      <c r="I318" s="9"/>
      <c r="J318" s="9"/>
      <c r="K318" s="9"/>
      <c r="L318" s="9"/>
      <c r="M318" s="9"/>
      <c r="N318" s="13">
        <f t="shared" si="24"/>
        <v>751</v>
      </c>
      <c r="O318" s="9"/>
      <c r="P318" s="9"/>
      <c r="Q318" s="9"/>
      <c r="R318" s="9"/>
      <c r="S318" s="9"/>
      <c r="T318" s="9"/>
      <c r="U318" s="9"/>
      <c r="V318" s="13">
        <f t="shared" si="25"/>
        <v>751</v>
      </c>
      <c r="W318" s="15" t="s">
        <v>53</v>
      </c>
    </row>
    <row r="319" spans="1:23" ht="45" x14ac:dyDescent="0.25">
      <c r="A319" s="5" t="s">
        <v>199</v>
      </c>
      <c r="B319" s="5" t="s">
        <v>68</v>
      </c>
      <c r="C319" s="12" t="s">
        <v>62</v>
      </c>
      <c r="D319" s="9"/>
      <c r="E319" s="9"/>
      <c r="F319" s="9"/>
      <c r="G319" s="9"/>
      <c r="H319" s="9"/>
      <c r="I319" s="9"/>
      <c r="J319" s="9"/>
      <c r="K319" s="9"/>
      <c r="L319" s="9">
        <v>4600</v>
      </c>
      <c r="M319" s="9"/>
      <c r="N319" s="13">
        <f t="shared" si="24"/>
        <v>4600</v>
      </c>
      <c r="O319" s="9"/>
      <c r="P319" s="9"/>
      <c r="Q319" s="9"/>
      <c r="R319" s="9"/>
      <c r="S319" s="9"/>
      <c r="T319" s="9"/>
      <c r="U319" s="9"/>
      <c r="V319" s="13">
        <f t="shared" si="25"/>
        <v>4600</v>
      </c>
      <c r="W319" s="15" t="s">
        <v>53</v>
      </c>
    </row>
    <row r="320" spans="1:23" ht="30" x14ac:dyDescent="0.25">
      <c r="A320" s="5" t="s">
        <v>199</v>
      </c>
      <c r="B320" s="5" t="s">
        <v>208</v>
      </c>
      <c r="C320" s="12" t="s">
        <v>64</v>
      </c>
      <c r="D320" s="9"/>
      <c r="E320" s="9">
        <v>125</v>
      </c>
      <c r="F320" s="9"/>
      <c r="G320" s="9"/>
      <c r="H320" s="9">
        <v>190</v>
      </c>
      <c r="I320" s="9"/>
      <c r="J320" s="9">
        <v>230</v>
      </c>
      <c r="K320" s="9"/>
      <c r="L320" s="9"/>
      <c r="M320" s="9"/>
      <c r="N320" s="13">
        <f t="shared" si="24"/>
        <v>545</v>
      </c>
      <c r="O320" s="9"/>
      <c r="P320" s="9">
        <v>100</v>
      </c>
      <c r="Q320" s="9">
        <v>120</v>
      </c>
      <c r="R320" s="9"/>
      <c r="S320" s="9"/>
      <c r="T320" s="9"/>
      <c r="U320" s="9"/>
      <c r="V320" s="13">
        <f t="shared" si="25"/>
        <v>765</v>
      </c>
      <c r="W320" s="15" t="s">
        <v>85</v>
      </c>
    </row>
    <row r="321" spans="1:23" ht="45" x14ac:dyDescent="0.25">
      <c r="A321" s="5" t="s">
        <v>199</v>
      </c>
      <c r="B321" s="5" t="s">
        <v>71</v>
      </c>
      <c r="C321" s="12" t="s">
        <v>57</v>
      </c>
      <c r="D321" s="9">
        <v>22744</v>
      </c>
      <c r="E321" s="9"/>
      <c r="F321" s="9"/>
      <c r="G321" s="9"/>
      <c r="H321" s="9"/>
      <c r="I321" s="9"/>
      <c r="J321" s="9"/>
      <c r="K321" s="9"/>
      <c r="L321" s="9"/>
      <c r="M321" s="9"/>
      <c r="N321" s="13">
        <f t="shared" si="24"/>
        <v>22744</v>
      </c>
      <c r="O321" s="9"/>
      <c r="P321" s="9"/>
      <c r="Q321" s="9"/>
      <c r="R321" s="9"/>
      <c r="S321" s="9"/>
      <c r="T321" s="9"/>
      <c r="U321" s="9"/>
      <c r="V321" s="13">
        <f t="shared" si="25"/>
        <v>22744</v>
      </c>
      <c r="W321" s="15" t="s">
        <v>53</v>
      </c>
    </row>
    <row r="322" spans="1:23" ht="51.75" x14ac:dyDescent="0.25">
      <c r="A322" s="5" t="s">
        <v>199</v>
      </c>
      <c r="B322" s="5" t="s">
        <v>72</v>
      </c>
      <c r="C322" s="12" t="s">
        <v>57</v>
      </c>
      <c r="D322" s="9">
        <v>893</v>
      </c>
      <c r="E322" s="9"/>
      <c r="F322" s="9"/>
      <c r="G322" s="9"/>
      <c r="H322" s="9"/>
      <c r="I322" s="9"/>
      <c r="J322" s="9"/>
      <c r="K322" s="9"/>
      <c r="L322" s="9"/>
      <c r="M322" s="9"/>
      <c r="N322" s="13">
        <f t="shared" si="24"/>
        <v>893</v>
      </c>
      <c r="O322" s="9"/>
      <c r="P322" s="9"/>
      <c r="Q322" s="9"/>
      <c r="R322" s="9"/>
      <c r="S322" s="9"/>
      <c r="T322" s="9"/>
      <c r="U322" s="9"/>
      <c r="V322" s="13">
        <f t="shared" si="25"/>
        <v>893</v>
      </c>
      <c r="W322" s="15" t="s">
        <v>53</v>
      </c>
    </row>
    <row r="323" spans="1:23" ht="45" x14ac:dyDescent="0.25">
      <c r="A323" s="5" t="s">
        <v>199</v>
      </c>
      <c r="B323" s="5" t="s">
        <v>73</v>
      </c>
      <c r="C323" s="12" t="s">
        <v>74</v>
      </c>
      <c r="D323" s="9">
        <v>2251</v>
      </c>
      <c r="E323" s="9"/>
      <c r="F323" s="9"/>
      <c r="G323" s="9"/>
      <c r="H323" s="9"/>
      <c r="I323" s="9"/>
      <c r="J323" s="9"/>
      <c r="K323" s="9"/>
      <c r="L323" s="9"/>
      <c r="M323" s="9"/>
      <c r="N323" s="13">
        <f t="shared" si="24"/>
        <v>2251</v>
      </c>
      <c r="O323" s="9"/>
      <c r="P323" s="9"/>
      <c r="Q323" s="9"/>
      <c r="R323" s="9"/>
      <c r="S323" s="9"/>
      <c r="T323" s="9"/>
      <c r="U323" s="9"/>
      <c r="V323" s="13">
        <f t="shared" si="25"/>
        <v>2251</v>
      </c>
      <c r="W323" s="15" t="s">
        <v>53</v>
      </c>
    </row>
    <row r="324" spans="1:23" ht="45" x14ac:dyDescent="0.25">
      <c r="A324" s="5" t="s">
        <v>199</v>
      </c>
      <c r="B324" s="5" t="s">
        <v>75</v>
      </c>
      <c r="C324" s="12" t="s">
        <v>74</v>
      </c>
      <c r="D324" s="9">
        <v>156</v>
      </c>
      <c r="E324" s="9"/>
      <c r="F324" s="9"/>
      <c r="G324" s="9"/>
      <c r="H324" s="9"/>
      <c r="I324" s="9"/>
      <c r="J324" s="9"/>
      <c r="K324" s="9"/>
      <c r="L324" s="9"/>
      <c r="M324" s="9"/>
      <c r="N324" s="13">
        <f t="shared" si="24"/>
        <v>156</v>
      </c>
      <c r="O324" s="9"/>
      <c r="P324" s="9"/>
      <c r="Q324" s="9"/>
      <c r="R324" s="9"/>
      <c r="S324" s="9"/>
      <c r="T324" s="9"/>
      <c r="U324" s="9"/>
      <c r="V324" s="13">
        <f t="shared" si="25"/>
        <v>156</v>
      </c>
      <c r="W324" s="15" t="s">
        <v>53</v>
      </c>
    </row>
    <row r="325" spans="1:23" ht="45" x14ac:dyDescent="0.25">
      <c r="A325" s="5" t="s">
        <v>199</v>
      </c>
      <c r="B325" s="5" t="s">
        <v>76</v>
      </c>
      <c r="C325" s="12" t="s">
        <v>52</v>
      </c>
      <c r="D325" s="9">
        <v>2463</v>
      </c>
      <c r="E325" s="9"/>
      <c r="F325" s="9"/>
      <c r="G325" s="9"/>
      <c r="H325" s="9"/>
      <c r="I325" s="9"/>
      <c r="J325" s="9"/>
      <c r="K325" s="9"/>
      <c r="L325" s="9"/>
      <c r="M325" s="9"/>
      <c r="N325" s="13">
        <f t="shared" si="24"/>
        <v>2463</v>
      </c>
      <c r="O325" s="9"/>
      <c r="P325" s="9"/>
      <c r="Q325" s="9"/>
      <c r="R325" s="9"/>
      <c r="S325" s="9"/>
      <c r="T325" s="9"/>
      <c r="U325" s="9"/>
      <c r="V325" s="13">
        <f t="shared" si="25"/>
        <v>2463</v>
      </c>
      <c r="W325" s="15" t="s">
        <v>53</v>
      </c>
    </row>
    <row r="326" spans="1:23" ht="64.5" x14ac:dyDescent="0.25">
      <c r="A326" s="5" t="s">
        <v>199</v>
      </c>
      <c r="B326" s="5" t="s">
        <v>77</v>
      </c>
      <c r="C326" s="12" t="s">
        <v>52</v>
      </c>
      <c r="D326" s="9">
        <v>175</v>
      </c>
      <c r="E326" s="9"/>
      <c r="F326" s="9"/>
      <c r="G326" s="9"/>
      <c r="H326" s="9"/>
      <c r="I326" s="9"/>
      <c r="J326" s="9"/>
      <c r="K326" s="9"/>
      <c r="L326" s="9"/>
      <c r="M326" s="9"/>
      <c r="N326" s="13">
        <f t="shared" si="24"/>
        <v>175</v>
      </c>
      <c r="O326" s="9"/>
      <c r="P326" s="9"/>
      <c r="Q326" s="9"/>
      <c r="R326" s="9"/>
      <c r="S326" s="9"/>
      <c r="T326" s="9"/>
      <c r="U326" s="9"/>
      <c r="V326" s="13">
        <f t="shared" si="25"/>
        <v>175</v>
      </c>
      <c r="W326" s="15" t="s">
        <v>53</v>
      </c>
    </row>
    <row r="327" spans="1:23" ht="30" x14ac:dyDescent="0.25">
      <c r="A327" s="5" t="s">
        <v>199</v>
      </c>
      <c r="B327" s="5" t="s">
        <v>78</v>
      </c>
      <c r="C327" s="12" t="s">
        <v>79</v>
      </c>
      <c r="D327" s="9"/>
      <c r="E327" s="9"/>
      <c r="F327" s="9"/>
      <c r="G327" s="9"/>
      <c r="H327" s="9"/>
      <c r="I327" s="9"/>
      <c r="J327" s="9"/>
      <c r="K327" s="9"/>
      <c r="L327" s="9"/>
      <c r="M327" s="9"/>
      <c r="N327" s="13">
        <f t="shared" si="24"/>
        <v>0</v>
      </c>
      <c r="O327" s="9"/>
      <c r="P327" s="9"/>
      <c r="Q327" s="9"/>
      <c r="R327" s="9"/>
      <c r="S327" s="9"/>
      <c r="T327" s="9">
        <v>4845</v>
      </c>
      <c r="U327" s="9"/>
      <c r="V327" s="13">
        <f t="shared" si="25"/>
        <v>4845</v>
      </c>
      <c r="W327" s="15" t="s">
        <v>85</v>
      </c>
    </row>
    <row r="328" spans="1:23" ht="45" x14ac:dyDescent="0.25">
      <c r="A328" s="5" t="s">
        <v>199</v>
      </c>
      <c r="B328" s="5" t="s">
        <v>80</v>
      </c>
      <c r="C328" s="12"/>
      <c r="D328" s="9">
        <v>8640</v>
      </c>
      <c r="E328" s="9"/>
      <c r="F328" s="9"/>
      <c r="G328" s="9"/>
      <c r="H328" s="9"/>
      <c r="I328" s="9"/>
      <c r="J328" s="9"/>
      <c r="K328" s="9"/>
      <c r="L328" s="9"/>
      <c r="M328" s="9"/>
      <c r="N328" s="13">
        <f t="shared" si="24"/>
        <v>8640</v>
      </c>
      <c r="O328" s="9"/>
      <c r="P328" s="9"/>
      <c r="Q328" s="9"/>
      <c r="R328" s="9"/>
      <c r="S328" s="9"/>
      <c r="T328" s="9"/>
      <c r="U328" s="9"/>
      <c r="V328" s="13">
        <f t="shared" si="25"/>
        <v>8640</v>
      </c>
      <c r="W328" s="15" t="s">
        <v>33</v>
      </c>
    </row>
    <row r="329" spans="1:23" ht="45" x14ac:dyDescent="0.25">
      <c r="A329" s="5" t="s">
        <v>199</v>
      </c>
      <c r="B329" s="5" t="s">
        <v>81</v>
      </c>
      <c r="C329" s="12"/>
      <c r="D329" s="9">
        <v>9000</v>
      </c>
      <c r="E329" s="9"/>
      <c r="F329" s="9"/>
      <c r="G329" s="9"/>
      <c r="H329" s="9"/>
      <c r="I329" s="9"/>
      <c r="J329" s="9"/>
      <c r="K329" s="9"/>
      <c r="L329" s="9"/>
      <c r="M329" s="9"/>
      <c r="N329" s="13">
        <f t="shared" si="24"/>
        <v>9000</v>
      </c>
      <c r="O329" s="9"/>
      <c r="P329" s="9"/>
      <c r="Q329" s="9"/>
      <c r="R329" s="9"/>
      <c r="S329" s="9"/>
      <c r="T329" s="9"/>
      <c r="U329" s="9"/>
      <c r="V329" s="13">
        <f t="shared" si="25"/>
        <v>9000</v>
      </c>
      <c r="W329" s="15" t="s">
        <v>33</v>
      </c>
    </row>
    <row r="330" spans="1:23" x14ac:dyDescent="0.25">
      <c r="A330" s="23" t="s">
        <v>199</v>
      </c>
      <c r="B330" s="23" t="s">
        <v>82</v>
      </c>
      <c r="C330" s="24"/>
      <c r="D330" s="14">
        <f t="shared" ref="D330:V330" si="26">SUM(D298:D329)</f>
        <v>505869</v>
      </c>
      <c r="E330" s="14">
        <f t="shared" si="26"/>
        <v>5065</v>
      </c>
      <c r="F330" s="14">
        <f t="shared" si="26"/>
        <v>0</v>
      </c>
      <c r="G330" s="14">
        <f t="shared" si="26"/>
        <v>9800</v>
      </c>
      <c r="H330" s="14">
        <f t="shared" si="26"/>
        <v>24979</v>
      </c>
      <c r="I330" s="14">
        <f t="shared" si="26"/>
        <v>37958</v>
      </c>
      <c r="J330" s="14">
        <f t="shared" si="26"/>
        <v>10152</v>
      </c>
      <c r="K330" s="14">
        <f t="shared" si="26"/>
        <v>55039</v>
      </c>
      <c r="L330" s="14">
        <f t="shared" si="26"/>
        <v>4600</v>
      </c>
      <c r="M330" s="14">
        <f t="shared" si="26"/>
        <v>0</v>
      </c>
      <c r="N330" s="14">
        <f t="shared" si="26"/>
        <v>653462</v>
      </c>
      <c r="O330" s="14">
        <f t="shared" si="26"/>
        <v>430</v>
      </c>
      <c r="P330" s="14">
        <f t="shared" si="26"/>
        <v>52586</v>
      </c>
      <c r="Q330" s="14">
        <f t="shared" si="26"/>
        <v>42012</v>
      </c>
      <c r="R330" s="14">
        <f t="shared" si="26"/>
        <v>1874</v>
      </c>
      <c r="S330" s="14">
        <f t="shared" si="26"/>
        <v>4681</v>
      </c>
      <c r="T330" s="14">
        <f t="shared" si="26"/>
        <v>4845</v>
      </c>
      <c r="U330" s="14">
        <f t="shared" si="26"/>
        <v>400</v>
      </c>
      <c r="V330" s="14">
        <f t="shared" si="26"/>
        <v>760290</v>
      </c>
    </row>
    <row r="331" spans="1:23" ht="45" x14ac:dyDescent="0.25">
      <c r="A331" s="5" t="s">
        <v>209</v>
      </c>
      <c r="B331" s="5" t="s">
        <v>104</v>
      </c>
      <c r="C331" s="12" t="s">
        <v>32</v>
      </c>
      <c r="D331" s="16">
        <v>44107</v>
      </c>
      <c r="E331" s="16">
        <v>1031</v>
      </c>
      <c r="F331" s="16"/>
      <c r="G331" s="16"/>
      <c r="H331" s="16">
        <v>1580</v>
      </c>
      <c r="I331" s="16">
        <v>6700</v>
      </c>
      <c r="J331" s="16">
        <v>4400</v>
      </c>
      <c r="K331" s="16"/>
      <c r="L331" s="16"/>
      <c r="M331" s="16"/>
      <c r="N331" s="13">
        <f t="shared" ref="N331:N361" si="27">D331+E331+F331+G331+H331+I331+J331+K331+L331+M331</f>
        <v>57818</v>
      </c>
      <c r="O331" s="16">
        <v>50</v>
      </c>
      <c r="P331" s="16">
        <v>10000</v>
      </c>
      <c r="Q331" s="16">
        <v>5000</v>
      </c>
      <c r="R331" s="16">
        <v>85</v>
      </c>
      <c r="S331" s="16"/>
      <c r="T331" s="16"/>
      <c r="U331" s="16"/>
      <c r="V331" s="13">
        <f t="shared" ref="V331:V361" si="28">N331+O331+P331+Q331+R331+S331+T331+U331</f>
        <v>72953</v>
      </c>
      <c r="W331" s="15" t="s">
        <v>33</v>
      </c>
    </row>
    <row r="332" spans="1:23" ht="45" x14ac:dyDescent="0.25">
      <c r="A332" s="5" t="s">
        <v>209</v>
      </c>
      <c r="B332" s="5" t="s">
        <v>47</v>
      </c>
      <c r="C332" s="12" t="s">
        <v>48</v>
      </c>
      <c r="D332" s="16">
        <v>7222</v>
      </c>
      <c r="E332" s="16">
        <v>220</v>
      </c>
      <c r="F332" s="16"/>
      <c r="G332" s="16"/>
      <c r="H332" s="16">
        <v>666</v>
      </c>
      <c r="I332" s="16">
        <v>800</v>
      </c>
      <c r="J332" s="16"/>
      <c r="K332" s="16"/>
      <c r="L332" s="16"/>
      <c r="M332" s="16"/>
      <c r="N332" s="13">
        <f t="shared" si="27"/>
        <v>8908</v>
      </c>
      <c r="O332" s="16">
        <v>50</v>
      </c>
      <c r="P332" s="16">
        <v>620</v>
      </c>
      <c r="Q332" s="16">
        <v>450</v>
      </c>
      <c r="R332" s="16">
        <v>1414</v>
      </c>
      <c r="S332" s="16"/>
      <c r="T332" s="16"/>
      <c r="U332" s="16"/>
      <c r="V332" s="13">
        <f t="shared" si="28"/>
        <v>11442</v>
      </c>
      <c r="W332" s="15" t="s">
        <v>49</v>
      </c>
    </row>
    <row r="333" spans="1:23" ht="45" x14ac:dyDescent="0.25">
      <c r="A333" s="5" t="s">
        <v>209</v>
      </c>
      <c r="B333" s="5" t="s">
        <v>50</v>
      </c>
      <c r="C333" s="12" t="s">
        <v>48</v>
      </c>
      <c r="D333" s="16">
        <v>21964</v>
      </c>
      <c r="E333" s="16">
        <v>380</v>
      </c>
      <c r="F333" s="16"/>
      <c r="G333" s="16"/>
      <c r="H333" s="16">
        <v>2088</v>
      </c>
      <c r="I333" s="16">
        <v>1144</v>
      </c>
      <c r="J333" s="16">
        <v>960</v>
      </c>
      <c r="K333" s="16"/>
      <c r="L333" s="16"/>
      <c r="M333" s="16"/>
      <c r="N333" s="13">
        <f t="shared" si="27"/>
        <v>26536</v>
      </c>
      <c r="O333" s="16">
        <v>120</v>
      </c>
      <c r="P333" s="16">
        <v>5000</v>
      </c>
      <c r="Q333" s="16">
        <v>3800</v>
      </c>
      <c r="R333" s="16"/>
      <c r="S333" s="16"/>
      <c r="T333" s="16"/>
      <c r="U333" s="16"/>
      <c r="V333" s="13">
        <f t="shared" si="28"/>
        <v>35456</v>
      </c>
      <c r="W333" s="15" t="s">
        <v>49</v>
      </c>
    </row>
    <row r="334" spans="1:23" ht="45" x14ac:dyDescent="0.25">
      <c r="A334" s="5" t="s">
        <v>209</v>
      </c>
      <c r="B334" s="5" t="s">
        <v>88</v>
      </c>
      <c r="C334" s="19" t="s">
        <v>48</v>
      </c>
      <c r="D334" s="16"/>
      <c r="E334" s="16"/>
      <c r="F334" s="16"/>
      <c r="G334" s="16"/>
      <c r="H334" s="16"/>
      <c r="I334" s="16"/>
      <c r="J334" s="16"/>
      <c r="K334" s="16"/>
      <c r="L334" s="16"/>
      <c r="M334" s="16"/>
      <c r="N334" s="13">
        <f t="shared" si="27"/>
        <v>0</v>
      </c>
      <c r="O334" s="16"/>
      <c r="P334" s="16"/>
      <c r="Q334" s="16"/>
      <c r="R334" s="16"/>
      <c r="S334" s="16"/>
      <c r="T334" s="16"/>
      <c r="U334" s="16"/>
      <c r="V334" s="13">
        <f t="shared" si="28"/>
        <v>0</v>
      </c>
      <c r="W334" s="15" t="s">
        <v>49</v>
      </c>
    </row>
    <row r="335" spans="1:23" ht="45" x14ac:dyDescent="0.25">
      <c r="A335" s="5" t="s">
        <v>209</v>
      </c>
      <c r="B335" s="5" t="s">
        <v>44</v>
      </c>
      <c r="C335" s="12" t="s">
        <v>45</v>
      </c>
      <c r="D335" s="16">
        <v>1653</v>
      </c>
      <c r="E335" s="16">
        <v>10</v>
      </c>
      <c r="F335" s="16"/>
      <c r="G335" s="16"/>
      <c r="H335" s="16"/>
      <c r="I335" s="16"/>
      <c r="J335" s="16">
        <v>110</v>
      </c>
      <c r="K335" s="16"/>
      <c r="L335" s="16"/>
      <c r="M335" s="16"/>
      <c r="N335" s="13">
        <f t="shared" si="27"/>
        <v>1773</v>
      </c>
      <c r="O335" s="16"/>
      <c r="P335" s="16">
        <v>240</v>
      </c>
      <c r="Q335" s="16">
        <v>550</v>
      </c>
      <c r="R335" s="16"/>
      <c r="S335" s="16"/>
      <c r="T335" s="16"/>
      <c r="U335" s="16"/>
      <c r="V335" s="13">
        <f t="shared" si="28"/>
        <v>2563</v>
      </c>
      <c r="W335" s="15" t="s">
        <v>46</v>
      </c>
    </row>
    <row r="336" spans="1:23" ht="45" x14ac:dyDescent="0.25">
      <c r="A336" s="5" t="s">
        <v>209</v>
      </c>
      <c r="B336" s="5" t="s">
        <v>210</v>
      </c>
      <c r="C336" s="12" t="s">
        <v>48</v>
      </c>
      <c r="D336" s="16">
        <v>1281</v>
      </c>
      <c r="E336" s="16">
        <v>50</v>
      </c>
      <c r="F336" s="16"/>
      <c r="G336" s="16"/>
      <c r="H336" s="16">
        <v>150</v>
      </c>
      <c r="I336" s="16"/>
      <c r="J336" s="16"/>
      <c r="K336" s="16"/>
      <c r="L336" s="16"/>
      <c r="M336" s="16"/>
      <c r="N336" s="13">
        <f t="shared" si="27"/>
        <v>1481</v>
      </c>
      <c r="O336" s="16"/>
      <c r="P336" s="16">
        <v>100</v>
      </c>
      <c r="Q336" s="16">
        <v>320</v>
      </c>
      <c r="R336" s="16"/>
      <c r="S336" s="16"/>
      <c r="T336" s="16"/>
      <c r="U336" s="16"/>
      <c r="V336" s="13">
        <f t="shared" si="28"/>
        <v>1901</v>
      </c>
      <c r="W336" s="15" t="s">
        <v>33</v>
      </c>
    </row>
    <row r="337" spans="1:23" ht="51.75" x14ac:dyDescent="0.25">
      <c r="A337" s="18" t="s">
        <v>209</v>
      </c>
      <c r="B337" s="18" t="s">
        <v>211</v>
      </c>
      <c r="C337" s="12" t="s">
        <v>48</v>
      </c>
      <c r="D337" s="16"/>
      <c r="E337" s="16"/>
      <c r="F337" s="16"/>
      <c r="G337" s="16"/>
      <c r="H337" s="16"/>
      <c r="I337" s="16"/>
      <c r="J337" s="16"/>
      <c r="K337" s="16"/>
      <c r="L337" s="16"/>
      <c r="M337" s="16"/>
      <c r="N337" s="13">
        <f t="shared" si="27"/>
        <v>0</v>
      </c>
      <c r="O337" s="16"/>
      <c r="P337" s="16">
        <v>548</v>
      </c>
      <c r="Q337" s="16">
        <v>2400</v>
      </c>
      <c r="R337" s="16"/>
      <c r="S337" s="16"/>
      <c r="T337" s="16"/>
      <c r="U337" s="16"/>
      <c r="V337" s="13">
        <f t="shared" si="28"/>
        <v>2948</v>
      </c>
      <c r="W337" s="15" t="s">
        <v>33</v>
      </c>
    </row>
    <row r="338" spans="1:23" ht="30" x14ac:dyDescent="0.25">
      <c r="A338" s="5" t="s">
        <v>209</v>
      </c>
      <c r="B338" s="5" t="s">
        <v>212</v>
      </c>
      <c r="C338" s="12" t="s">
        <v>42</v>
      </c>
      <c r="D338" s="16">
        <v>12985</v>
      </c>
      <c r="E338" s="16">
        <v>500</v>
      </c>
      <c r="F338" s="16"/>
      <c r="G338" s="16"/>
      <c r="H338" s="16">
        <v>300</v>
      </c>
      <c r="I338" s="16">
        <v>300</v>
      </c>
      <c r="J338" s="16">
        <v>350</v>
      </c>
      <c r="K338" s="16"/>
      <c r="L338" s="16"/>
      <c r="M338" s="16"/>
      <c r="N338" s="13">
        <f t="shared" si="27"/>
        <v>14435</v>
      </c>
      <c r="O338" s="16">
        <v>50</v>
      </c>
      <c r="P338" s="16">
        <v>200</v>
      </c>
      <c r="Q338" s="16">
        <v>700</v>
      </c>
      <c r="R338" s="16"/>
      <c r="S338" s="16"/>
      <c r="T338" s="16"/>
      <c r="U338" s="16"/>
      <c r="V338" s="13">
        <f t="shared" si="28"/>
        <v>15385</v>
      </c>
      <c r="W338" s="15" t="s">
        <v>43</v>
      </c>
    </row>
    <row r="339" spans="1:23" ht="30" x14ac:dyDescent="0.25">
      <c r="A339" s="5" t="s">
        <v>209</v>
      </c>
      <c r="B339" s="5" t="s">
        <v>208</v>
      </c>
      <c r="C339" s="12" t="s">
        <v>64</v>
      </c>
      <c r="D339" s="16"/>
      <c r="E339" s="16">
        <v>150</v>
      </c>
      <c r="F339" s="16"/>
      <c r="G339" s="16"/>
      <c r="H339" s="16">
        <v>600</v>
      </c>
      <c r="I339" s="16">
        <v>400</v>
      </c>
      <c r="J339" s="16">
        <v>1530</v>
      </c>
      <c r="K339" s="16">
        <v>700</v>
      </c>
      <c r="L339" s="16"/>
      <c r="M339" s="16"/>
      <c r="N339" s="13">
        <f t="shared" si="27"/>
        <v>3380</v>
      </c>
      <c r="O339" s="16">
        <v>150</v>
      </c>
      <c r="P339" s="16">
        <v>1000</v>
      </c>
      <c r="Q339" s="16">
        <v>350</v>
      </c>
      <c r="R339" s="16"/>
      <c r="S339" s="16">
        <v>360</v>
      </c>
      <c r="T339" s="16"/>
      <c r="U339" s="16"/>
      <c r="V339" s="13">
        <f t="shared" si="28"/>
        <v>5240</v>
      </c>
      <c r="W339" s="15" t="s">
        <v>65</v>
      </c>
    </row>
    <row r="340" spans="1:23" ht="45" x14ac:dyDescent="0.25">
      <c r="A340" s="5" t="s">
        <v>209</v>
      </c>
      <c r="B340" s="5" t="s">
        <v>56</v>
      </c>
      <c r="C340" s="12" t="s">
        <v>57</v>
      </c>
      <c r="D340" s="16">
        <v>23140</v>
      </c>
      <c r="E340" s="16">
        <v>500</v>
      </c>
      <c r="F340" s="16"/>
      <c r="G340" s="16"/>
      <c r="H340" s="16">
        <v>3800</v>
      </c>
      <c r="I340" s="16">
        <v>5000</v>
      </c>
      <c r="J340" s="16">
        <v>920</v>
      </c>
      <c r="K340" s="16">
        <v>2390</v>
      </c>
      <c r="L340" s="16"/>
      <c r="M340" s="16"/>
      <c r="N340" s="13">
        <f t="shared" si="27"/>
        <v>35750</v>
      </c>
      <c r="O340" s="16">
        <v>100</v>
      </c>
      <c r="P340" s="16">
        <v>6000</v>
      </c>
      <c r="Q340" s="16">
        <v>8000</v>
      </c>
      <c r="R340" s="16"/>
      <c r="S340" s="16"/>
      <c r="T340" s="16"/>
      <c r="U340" s="16"/>
      <c r="V340" s="13">
        <f t="shared" si="28"/>
        <v>49850</v>
      </c>
      <c r="W340" s="15" t="s">
        <v>53</v>
      </c>
    </row>
    <row r="341" spans="1:23" ht="51.75" x14ac:dyDescent="0.25">
      <c r="A341" s="5" t="s">
        <v>209</v>
      </c>
      <c r="B341" s="5" t="s">
        <v>93</v>
      </c>
      <c r="C341" s="12" t="s">
        <v>57</v>
      </c>
      <c r="D341" s="16">
        <v>4189</v>
      </c>
      <c r="E341" s="16"/>
      <c r="F341" s="16"/>
      <c r="G341" s="16"/>
      <c r="H341" s="16"/>
      <c r="I341" s="16"/>
      <c r="J341" s="16"/>
      <c r="K341" s="16"/>
      <c r="L341" s="16"/>
      <c r="M341" s="16"/>
      <c r="N341" s="13">
        <f t="shared" si="27"/>
        <v>4189</v>
      </c>
      <c r="O341" s="16"/>
      <c r="P341" s="16"/>
      <c r="Q341" s="16"/>
      <c r="R341" s="16"/>
      <c r="S341" s="16"/>
      <c r="T341" s="16"/>
      <c r="U341" s="16"/>
      <c r="V341" s="13">
        <f t="shared" si="28"/>
        <v>4189</v>
      </c>
      <c r="W341" s="15" t="s">
        <v>53</v>
      </c>
    </row>
    <row r="342" spans="1:23" ht="77.25" x14ac:dyDescent="0.25">
      <c r="A342" s="5" t="s">
        <v>209</v>
      </c>
      <c r="B342" s="5" t="s">
        <v>94</v>
      </c>
      <c r="C342" s="12" t="s">
        <v>57</v>
      </c>
      <c r="D342" s="16">
        <v>89</v>
      </c>
      <c r="E342" s="16"/>
      <c r="F342" s="16"/>
      <c r="G342" s="16"/>
      <c r="H342" s="16"/>
      <c r="I342" s="16"/>
      <c r="J342" s="16"/>
      <c r="K342" s="16"/>
      <c r="L342" s="16"/>
      <c r="M342" s="16"/>
      <c r="N342" s="13">
        <f t="shared" si="27"/>
        <v>89</v>
      </c>
      <c r="O342" s="16"/>
      <c r="P342" s="16"/>
      <c r="Q342" s="16"/>
      <c r="R342" s="16"/>
      <c r="S342" s="16"/>
      <c r="T342" s="16"/>
      <c r="U342" s="16"/>
      <c r="V342" s="13">
        <f t="shared" si="28"/>
        <v>89</v>
      </c>
      <c r="W342" s="15" t="s">
        <v>53</v>
      </c>
    </row>
    <row r="343" spans="1:23" ht="45" x14ac:dyDescent="0.25">
      <c r="A343" s="5" t="s">
        <v>209</v>
      </c>
      <c r="B343" s="5" t="s">
        <v>60</v>
      </c>
      <c r="C343" s="12" t="s">
        <v>57</v>
      </c>
      <c r="D343" s="16"/>
      <c r="E343" s="16"/>
      <c r="F343" s="16"/>
      <c r="G343" s="16"/>
      <c r="H343" s="16"/>
      <c r="I343" s="16"/>
      <c r="J343" s="16"/>
      <c r="K343" s="16">
        <v>800</v>
      </c>
      <c r="L343" s="16"/>
      <c r="M343" s="16"/>
      <c r="N343" s="13">
        <f t="shared" si="27"/>
        <v>800</v>
      </c>
      <c r="O343" s="16"/>
      <c r="P343" s="16"/>
      <c r="Q343" s="16"/>
      <c r="R343" s="16"/>
      <c r="S343" s="16"/>
      <c r="T343" s="16"/>
      <c r="U343" s="16"/>
      <c r="V343" s="13">
        <f t="shared" si="28"/>
        <v>800</v>
      </c>
      <c r="W343" s="15" t="s">
        <v>53</v>
      </c>
    </row>
    <row r="344" spans="1:23" ht="45" x14ac:dyDescent="0.25">
      <c r="A344" s="5" t="s">
        <v>209</v>
      </c>
      <c r="B344" s="5" t="s">
        <v>151</v>
      </c>
      <c r="C344" s="12" t="s">
        <v>52</v>
      </c>
      <c r="D344" s="16">
        <v>6790</v>
      </c>
      <c r="E344" s="16">
        <v>90</v>
      </c>
      <c r="F344" s="16"/>
      <c r="G344" s="16"/>
      <c r="H344" s="16">
        <v>1560</v>
      </c>
      <c r="I344" s="16">
        <v>1200</v>
      </c>
      <c r="J344" s="16">
        <v>198</v>
      </c>
      <c r="K344" s="16">
        <v>3581</v>
      </c>
      <c r="L344" s="16"/>
      <c r="M344" s="16"/>
      <c r="N344" s="13">
        <f t="shared" si="27"/>
        <v>13419</v>
      </c>
      <c r="O344" s="16">
        <v>60</v>
      </c>
      <c r="P344" s="16">
        <v>700</v>
      </c>
      <c r="Q344" s="16">
        <v>2770</v>
      </c>
      <c r="R344" s="16"/>
      <c r="S344" s="16"/>
      <c r="T344" s="16"/>
      <c r="U344" s="16"/>
      <c r="V344" s="13">
        <f t="shared" si="28"/>
        <v>16949</v>
      </c>
      <c r="W344" s="15" t="s">
        <v>53</v>
      </c>
    </row>
    <row r="345" spans="1:23" ht="51.75" x14ac:dyDescent="0.25">
      <c r="A345" s="5" t="s">
        <v>209</v>
      </c>
      <c r="B345" s="5" t="s">
        <v>167</v>
      </c>
      <c r="C345" s="12" t="s">
        <v>52</v>
      </c>
      <c r="D345" s="16">
        <v>13650</v>
      </c>
      <c r="E345" s="16"/>
      <c r="F345" s="16"/>
      <c r="G345" s="16"/>
      <c r="H345" s="16"/>
      <c r="I345" s="16"/>
      <c r="J345" s="16"/>
      <c r="K345" s="16"/>
      <c r="L345" s="16"/>
      <c r="M345" s="16"/>
      <c r="N345" s="13">
        <f t="shared" si="27"/>
        <v>13650</v>
      </c>
      <c r="O345" s="16"/>
      <c r="P345" s="16"/>
      <c r="Q345" s="16"/>
      <c r="R345" s="16"/>
      <c r="S345" s="16"/>
      <c r="T345" s="16"/>
      <c r="U345" s="16"/>
      <c r="V345" s="13">
        <f t="shared" si="28"/>
        <v>13650</v>
      </c>
      <c r="W345" s="15" t="s">
        <v>53</v>
      </c>
    </row>
    <row r="346" spans="1:23" ht="64.5" x14ac:dyDescent="0.25">
      <c r="A346" s="5" t="s">
        <v>209</v>
      </c>
      <c r="B346" s="5" t="s">
        <v>213</v>
      </c>
      <c r="C346" s="12" t="s">
        <v>52</v>
      </c>
      <c r="D346" s="16">
        <v>711</v>
      </c>
      <c r="E346" s="16"/>
      <c r="F346" s="16"/>
      <c r="G346" s="16"/>
      <c r="H346" s="16"/>
      <c r="I346" s="16"/>
      <c r="J346" s="16"/>
      <c r="K346" s="16"/>
      <c r="L346" s="16"/>
      <c r="M346" s="16"/>
      <c r="N346" s="13">
        <f t="shared" si="27"/>
        <v>711</v>
      </c>
      <c r="O346" s="16"/>
      <c r="P346" s="16"/>
      <c r="Q346" s="16"/>
      <c r="R346" s="16"/>
      <c r="S346" s="16"/>
      <c r="T346" s="16"/>
      <c r="U346" s="16"/>
      <c r="V346" s="13">
        <f t="shared" si="28"/>
        <v>711</v>
      </c>
      <c r="W346" s="15" t="s">
        <v>53</v>
      </c>
    </row>
    <row r="347" spans="1:23" ht="45" x14ac:dyDescent="0.25">
      <c r="A347" s="5" t="s">
        <v>209</v>
      </c>
      <c r="B347" s="5" t="s">
        <v>66</v>
      </c>
      <c r="C347" s="12" t="s">
        <v>67</v>
      </c>
      <c r="D347" s="16"/>
      <c r="E347" s="16">
        <v>75</v>
      </c>
      <c r="F347" s="16"/>
      <c r="G347" s="16"/>
      <c r="H347" s="16"/>
      <c r="I347" s="16"/>
      <c r="J347" s="16">
        <v>570</v>
      </c>
      <c r="K347" s="16"/>
      <c r="L347" s="16"/>
      <c r="M347" s="16"/>
      <c r="N347" s="13">
        <f t="shared" si="27"/>
        <v>645</v>
      </c>
      <c r="O347" s="16"/>
      <c r="P347" s="16">
        <v>50</v>
      </c>
      <c r="Q347" s="16">
        <v>260</v>
      </c>
      <c r="R347" s="16"/>
      <c r="S347" s="16"/>
      <c r="T347" s="16"/>
      <c r="U347" s="16"/>
      <c r="V347" s="13">
        <f t="shared" si="28"/>
        <v>955</v>
      </c>
      <c r="W347" s="15" t="s">
        <v>33</v>
      </c>
    </row>
    <row r="348" spans="1:23" ht="45" x14ac:dyDescent="0.25">
      <c r="A348" s="5" t="s">
        <v>209</v>
      </c>
      <c r="B348" s="5" t="s">
        <v>68</v>
      </c>
      <c r="C348" s="12" t="s">
        <v>62</v>
      </c>
      <c r="D348" s="16"/>
      <c r="E348" s="16"/>
      <c r="F348" s="16"/>
      <c r="G348" s="16"/>
      <c r="H348" s="16"/>
      <c r="I348" s="16"/>
      <c r="J348" s="16">
        <v>3600</v>
      </c>
      <c r="K348" s="16"/>
      <c r="L348" s="16">
        <v>2000</v>
      </c>
      <c r="M348" s="16"/>
      <c r="N348" s="13">
        <f t="shared" si="27"/>
        <v>5600</v>
      </c>
      <c r="O348" s="16"/>
      <c r="P348" s="16"/>
      <c r="Q348" s="16"/>
      <c r="R348" s="16"/>
      <c r="S348" s="16"/>
      <c r="T348" s="16"/>
      <c r="U348" s="16"/>
      <c r="V348" s="13">
        <f t="shared" si="28"/>
        <v>5600</v>
      </c>
      <c r="W348" s="15" t="s">
        <v>53</v>
      </c>
    </row>
    <row r="349" spans="1:23" ht="45" x14ac:dyDescent="0.25">
      <c r="A349" s="5" t="s">
        <v>209</v>
      </c>
      <c r="B349" s="5" t="s">
        <v>71</v>
      </c>
      <c r="C349" s="12" t="s">
        <v>57</v>
      </c>
      <c r="D349" s="16">
        <v>35342</v>
      </c>
      <c r="E349" s="16"/>
      <c r="F349" s="16"/>
      <c r="G349" s="16"/>
      <c r="H349" s="16"/>
      <c r="I349" s="16"/>
      <c r="J349" s="16"/>
      <c r="K349" s="16"/>
      <c r="L349" s="16"/>
      <c r="M349" s="16"/>
      <c r="N349" s="13">
        <f t="shared" si="27"/>
        <v>35342</v>
      </c>
      <c r="O349" s="16"/>
      <c r="P349" s="16"/>
      <c r="Q349" s="16"/>
      <c r="R349" s="16"/>
      <c r="S349" s="16"/>
      <c r="T349" s="16"/>
      <c r="U349" s="16"/>
      <c r="V349" s="13">
        <f t="shared" si="28"/>
        <v>35342</v>
      </c>
      <c r="W349" s="15" t="s">
        <v>53</v>
      </c>
    </row>
    <row r="350" spans="1:23" ht="51.75" x14ac:dyDescent="0.25">
      <c r="A350" s="5" t="s">
        <v>209</v>
      </c>
      <c r="B350" s="5" t="s">
        <v>72</v>
      </c>
      <c r="C350" s="12" t="s">
        <v>57</v>
      </c>
      <c r="D350" s="16">
        <v>1518</v>
      </c>
      <c r="E350" s="16"/>
      <c r="F350" s="16"/>
      <c r="G350" s="16"/>
      <c r="H350" s="16"/>
      <c r="I350" s="16"/>
      <c r="J350" s="16"/>
      <c r="K350" s="16"/>
      <c r="L350" s="16"/>
      <c r="M350" s="16"/>
      <c r="N350" s="13">
        <f t="shared" si="27"/>
        <v>1518</v>
      </c>
      <c r="O350" s="16"/>
      <c r="P350" s="16"/>
      <c r="Q350" s="16"/>
      <c r="R350" s="16"/>
      <c r="S350" s="16"/>
      <c r="T350" s="16"/>
      <c r="U350" s="16"/>
      <c r="V350" s="13">
        <f t="shared" si="28"/>
        <v>1518</v>
      </c>
      <c r="W350" s="15" t="s">
        <v>53</v>
      </c>
    </row>
    <row r="351" spans="1:23" ht="45" x14ac:dyDescent="0.25">
      <c r="A351" s="5" t="s">
        <v>209</v>
      </c>
      <c r="B351" s="5" t="s">
        <v>73</v>
      </c>
      <c r="C351" s="12" t="s">
        <v>74</v>
      </c>
      <c r="D351" s="16">
        <v>1350</v>
      </c>
      <c r="E351" s="16"/>
      <c r="F351" s="16"/>
      <c r="G351" s="16"/>
      <c r="H351" s="16"/>
      <c r="I351" s="16"/>
      <c r="J351" s="16"/>
      <c r="K351" s="16"/>
      <c r="L351" s="16"/>
      <c r="M351" s="16"/>
      <c r="N351" s="13">
        <f t="shared" si="27"/>
        <v>1350</v>
      </c>
      <c r="O351" s="16"/>
      <c r="P351" s="16"/>
      <c r="Q351" s="16"/>
      <c r="R351" s="16"/>
      <c r="S351" s="16"/>
      <c r="T351" s="16"/>
      <c r="U351" s="16"/>
      <c r="V351" s="13">
        <f t="shared" si="28"/>
        <v>1350</v>
      </c>
      <c r="W351" s="15" t="s">
        <v>53</v>
      </c>
    </row>
    <row r="352" spans="1:23" ht="45" x14ac:dyDescent="0.25">
      <c r="A352" s="5" t="s">
        <v>209</v>
      </c>
      <c r="B352" s="5" t="s">
        <v>75</v>
      </c>
      <c r="C352" s="12" t="s">
        <v>74</v>
      </c>
      <c r="D352" s="16">
        <v>15</v>
      </c>
      <c r="E352" s="16"/>
      <c r="F352" s="16"/>
      <c r="G352" s="16"/>
      <c r="H352" s="16"/>
      <c r="I352" s="16"/>
      <c r="J352" s="16"/>
      <c r="K352" s="16"/>
      <c r="L352" s="16"/>
      <c r="M352" s="16"/>
      <c r="N352" s="13">
        <f t="shared" si="27"/>
        <v>15</v>
      </c>
      <c r="O352" s="16"/>
      <c r="P352" s="16"/>
      <c r="Q352" s="16"/>
      <c r="R352" s="16"/>
      <c r="S352" s="16"/>
      <c r="T352" s="16"/>
      <c r="U352" s="16"/>
      <c r="V352" s="13">
        <f t="shared" si="28"/>
        <v>15</v>
      </c>
      <c r="W352" s="15" t="s">
        <v>53</v>
      </c>
    </row>
    <row r="353" spans="1:23" ht="45" x14ac:dyDescent="0.25">
      <c r="A353" s="5" t="s">
        <v>209</v>
      </c>
      <c r="B353" s="5" t="s">
        <v>76</v>
      </c>
      <c r="C353" s="12" t="s">
        <v>52</v>
      </c>
      <c r="D353" s="16">
        <v>8622</v>
      </c>
      <c r="E353" s="16"/>
      <c r="F353" s="16"/>
      <c r="G353" s="16"/>
      <c r="H353" s="16"/>
      <c r="I353" s="16"/>
      <c r="J353" s="16"/>
      <c r="K353" s="16"/>
      <c r="L353" s="16"/>
      <c r="M353" s="16"/>
      <c r="N353" s="13">
        <f t="shared" si="27"/>
        <v>8622</v>
      </c>
      <c r="O353" s="16"/>
      <c r="P353" s="16"/>
      <c r="Q353" s="16"/>
      <c r="R353" s="16"/>
      <c r="S353" s="16"/>
      <c r="T353" s="16"/>
      <c r="U353" s="16"/>
      <c r="V353" s="13">
        <f t="shared" si="28"/>
        <v>8622</v>
      </c>
      <c r="W353" s="15" t="s">
        <v>53</v>
      </c>
    </row>
    <row r="354" spans="1:23" ht="64.5" x14ac:dyDescent="0.25">
      <c r="A354" s="5" t="s">
        <v>209</v>
      </c>
      <c r="B354" s="5" t="s">
        <v>77</v>
      </c>
      <c r="C354" s="12" t="s">
        <v>52</v>
      </c>
      <c r="D354" s="16">
        <v>480</v>
      </c>
      <c r="E354" s="16"/>
      <c r="F354" s="16"/>
      <c r="G354" s="16"/>
      <c r="H354" s="16"/>
      <c r="I354" s="16"/>
      <c r="J354" s="16"/>
      <c r="K354" s="16"/>
      <c r="L354" s="16"/>
      <c r="M354" s="16"/>
      <c r="N354" s="13">
        <f t="shared" si="27"/>
        <v>480</v>
      </c>
      <c r="O354" s="16"/>
      <c r="P354" s="16"/>
      <c r="Q354" s="16"/>
      <c r="R354" s="16"/>
      <c r="S354" s="16"/>
      <c r="T354" s="16"/>
      <c r="U354" s="16"/>
      <c r="V354" s="13">
        <f t="shared" si="28"/>
        <v>480</v>
      </c>
      <c r="W354" s="15" t="s">
        <v>53</v>
      </c>
    </row>
    <row r="355" spans="1:23" ht="30" x14ac:dyDescent="0.25">
      <c r="A355" s="5" t="s">
        <v>209</v>
      </c>
      <c r="B355" s="5" t="s">
        <v>78</v>
      </c>
      <c r="C355" s="12" t="s">
        <v>79</v>
      </c>
      <c r="D355" s="16"/>
      <c r="E355" s="16"/>
      <c r="F355" s="16"/>
      <c r="G355" s="16"/>
      <c r="H355" s="16"/>
      <c r="I355" s="16"/>
      <c r="J355" s="16"/>
      <c r="K355" s="16"/>
      <c r="L355" s="16"/>
      <c r="M355" s="16"/>
      <c r="N355" s="13">
        <f t="shared" si="27"/>
        <v>0</v>
      </c>
      <c r="O355" s="16"/>
      <c r="P355" s="16"/>
      <c r="Q355" s="16"/>
      <c r="R355" s="16"/>
      <c r="S355" s="16"/>
      <c r="T355" s="16">
        <v>5583</v>
      </c>
      <c r="U355" s="16"/>
      <c r="V355" s="13">
        <f t="shared" si="28"/>
        <v>5583</v>
      </c>
      <c r="W355" s="15" t="s">
        <v>65</v>
      </c>
    </row>
    <row r="356" spans="1:23" ht="45" x14ac:dyDescent="0.25">
      <c r="A356" s="5" t="s">
        <v>209</v>
      </c>
      <c r="B356" s="5" t="s">
        <v>80</v>
      </c>
      <c r="C356" s="12"/>
      <c r="D356" s="16">
        <v>5061</v>
      </c>
      <c r="E356" s="16"/>
      <c r="F356" s="16"/>
      <c r="G356" s="16"/>
      <c r="H356" s="16"/>
      <c r="I356" s="16"/>
      <c r="J356" s="16"/>
      <c r="K356" s="16"/>
      <c r="L356" s="16"/>
      <c r="M356" s="16"/>
      <c r="N356" s="13">
        <f t="shared" si="27"/>
        <v>5061</v>
      </c>
      <c r="O356" s="16"/>
      <c r="P356" s="16"/>
      <c r="Q356" s="16"/>
      <c r="R356" s="16"/>
      <c r="S356" s="16"/>
      <c r="T356" s="16"/>
      <c r="U356" s="16"/>
      <c r="V356" s="13">
        <f t="shared" si="28"/>
        <v>5061</v>
      </c>
      <c r="W356" s="15" t="s">
        <v>33</v>
      </c>
    </row>
    <row r="357" spans="1:23" ht="45" x14ac:dyDescent="0.25">
      <c r="A357" s="5" t="s">
        <v>209</v>
      </c>
      <c r="B357" s="5" t="s">
        <v>81</v>
      </c>
      <c r="C357" s="12"/>
      <c r="D357" s="16">
        <v>5272</v>
      </c>
      <c r="E357" s="16"/>
      <c r="F357" s="16"/>
      <c r="G357" s="16"/>
      <c r="H357" s="16"/>
      <c r="I357" s="16"/>
      <c r="J357" s="16"/>
      <c r="K357" s="16"/>
      <c r="L357" s="16"/>
      <c r="M357" s="16"/>
      <c r="N357" s="13">
        <f t="shared" si="27"/>
        <v>5272</v>
      </c>
      <c r="O357" s="16"/>
      <c r="P357" s="16"/>
      <c r="Q357" s="16"/>
      <c r="R357" s="16"/>
      <c r="S357" s="16"/>
      <c r="T357" s="16"/>
      <c r="U357" s="16"/>
      <c r="V357" s="13">
        <f t="shared" si="28"/>
        <v>5272</v>
      </c>
      <c r="W357" s="15" t="s">
        <v>33</v>
      </c>
    </row>
    <row r="358" spans="1:23" ht="30" x14ac:dyDescent="0.25">
      <c r="A358" s="5" t="s">
        <v>209</v>
      </c>
      <c r="B358" s="5" t="s">
        <v>37</v>
      </c>
      <c r="C358" s="12" t="s">
        <v>35</v>
      </c>
      <c r="D358" s="16"/>
      <c r="E358" s="16"/>
      <c r="F358" s="16"/>
      <c r="G358" s="16"/>
      <c r="H358" s="16"/>
      <c r="I358" s="16"/>
      <c r="J358" s="16">
        <v>600</v>
      </c>
      <c r="K358" s="16"/>
      <c r="L358" s="16"/>
      <c r="M358" s="16"/>
      <c r="N358" s="13">
        <f t="shared" si="27"/>
        <v>600</v>
      </c>
      <c r="O358" s="16"/>
      <c r="P358" s="16">
        <v>8500</v>
      </c>
      <c r="Q358" s="16">
        <v>2496</v>
      </c>
      <c r="R358" s="16"/>
      <c r="S358" s="16"/>
      <c r="T358" s="16"/>
      <c r="U358" s="16"/>
      <c r="V358" s="13">
        <f t="shared" si="28"/>
        <v>11596</v>
      </c>
      <c r="W358" s="15" t="s">
        <v>38</v>
      </c>
    </row>
    <row r="359" spans="1:23" ht="30" x14ac:dyDescent="0.25">
      <c r="A359" s="5" t="s">
        <v>209</v>
      </c>
      <c r="B359" s="5" t="s">
        <v>214</v>
      </c>
      <c r="C359" s="12" t="s">
        <v>35</v>
      </c>
      <c r="D359" s="16"/>
      <c r="E359" s="16"/>
      <c r="F359" s="16"/>
      <c r="G359" s="16"/>
      <c r="H359" s="16"/>
      <c r="I359" s="16"/>
      <c r="J359" s="16"/>
      <c r="K359" s="16"/>
      <c r="L359" s="16"/>
      <c r="M359" s="16"/>
      <c r="N359" s="13">
        <f t="shared" si="27"/>
        <v>0</v>
      </c>
      <c r="O359" s="16"/>
      <c r="P359" s="16"/>
      <c r="Q359" s="16"/>
      <c r="R359" s="16"/>
      <c r="S359" s="16"/>
      <c r="T359" s="16"/>
      <c r="U359" s="16"/>
      <c r="V359" s="13">
        <f t="shared" si="28"/>
        <v>0</v>
      </c>
      <c r="W359" s="15" t="s">
        <v>38</v>
      </c>
    </row>
    <row r="360" spans="1:23" ht="30" x14ac:dyDescent="0.25">
      <c r="A360" s="5" t="s">
        <v>209</v>
      </c>
      <c r="B360" s="5" t="s">
        <v>143</v>
      </c>
      <c r="C360" s="12" t="s">
        <v>35</v>
      </c>
      <c r="D360" s="16"/>
      <c r="E360" s="16"/>
      <c r="F360" s="16"/>
      <c r="G360" s="16"/>
      <c r="H360" s="16"/>
      <c r="I360" s="16"/>
      <c r="J360" s="16"/>
      <c r="K360" s="16"/>
      <c r="L360" s="16"/>
      <c r="M360" s="16"/>
      <c r="N360" s="13">
        <f t="shared" si="27"/>
        <v>0</v>
      </c>
      <c r="O360" s="16"/>
      <c r="P360" s="16"/>
      <c r="Q360" s="16"/>
      <c r="R360" s="16"/>
      <c r="S360" s="16"/>
      <c r="T360" s="16"/>
      <c r="U360" s="16"/>
      <c r="V360" s="13">
        <f t="shared" si="28"/>
        <v>0</v>
      </c>
      <c r="W360" s="15" t="s">
        <v>36</v>
      </c>
    </row>
    <row r="361" spans="1:23" ht="30" x14ac:dyDescent="0.25">
      <c r="A361" s="5" t="s">
        <v>209</v>
      </c>
      <c r="B361" s="5" t="s">
        <v>215</v>
      </c>
      <c r="C361" s="12" t="s">
        <v>35</v>
      </c>
      <c r="D361" s="16">
        <v>108345</v>
      </c>
      <c r="E361" s="16">
        <v>60</v>
      </c>
      <c r="F361" s="16"/>
      <c r="G361" s="16"/>
      <c r="H361" s="16">
        <v>8500</v>
      </c>
      <c r="I361" s="16"/>
      <c r="J361" s="16">
        <v>1000</v>
      </c>
      <c r="K361" s="16"/>
      <c r="L361" s="16"/>
      <c r="M361" s="16"/>
      <c r="N361" s="13">
        <f t="shared" si="27"/>
        <v>117905</v>
      </c>
      <c r="O361" s="16">
        <v>80</v>
      </c>
      <c r="P361" s="16">
        <v>8000</v>
      </c>
      <c r="Q361" s="16">
        <v>3500</v>
      </c>
      <c r="R361" s="16"/>
      <c r="S361" s="16"/>
      <c r="T361" s="16"/>
      <c r="U361" s="16">
        <v>520</v>
      </c>
      <c r="V361" s="13">
        <f t="shared" si="28"/>
        <v>130005</v>
      </c>
      <c r="W361" s="15" t="s">
        <v>36</v>
      </c>
    </row>
    <row r="362" spans="1:23" x14ac:dyDescent="0.25">
      <c r="A362" s="23" t="s">
        <v>209</v>
      </c>
      <c r="B362" s="23" t="s">
        <v>82</v>
      </c>
      <c r="C362" s="24"/>
      <c r="D362" s="14">
        <f t="shared" ref="D362:V362" si="29">SUM(D331:D361)</f>
        <v>303786</v>
      </c>
      <c r="E362" s="14">
        <f t="shared" si="29"/>
        <v>3066</v>
      </c>
      <c r="F362" s="14">
        <f t="shared" si="29"/>
        <v>0</v>
      </c>
      <c r="G362" s="14">
        <f t="shared" si="29"/>
        <v>0</v>
      </c>
      <c r="H362" s="14">
        <f t="shared" si="29"/>
        <v>19244</v>
      </c>
      <c r="I362" s="14">
        <f t="shared" si="29"/>
        <v>15544</v>
      </c>
      <c r="J362" s="14">
        <f t="shared" si="29"/>
        <v>14238</v>
      </c>
      <c r="K362" s="14">
        <f t="shared" si="29"/>
        <v>7471</v>
      </c>
      <c r="L362" s="14">
        <f t="shared" si="29"/>
        <v>2000</v>
      </c>
      <c r="M362" s="14">
        <f t="shared" si="29"/>
        <v>0</v>
      </c>
      <c r="N362" s="14">
        <f t="shared" si="29"/>
        <v>365349</v>
      </c>
      <c r="O362" s="14">
        <f t="shared" si="29"/>
        <v>660</v>
      </c>
      <c r="P362" s="14">
        <f t="shared" si="29"/>
        <v>40958</v>
      </c>
      <c r="Q362" s="14">
        <f t="shared" si="29"/>
        <v>30596</v>
      </c>
      <c r="R362" s="14">
        <f t="shared" si="29"/>
        <v>1499</v>
      </c>
      <c r="S362" s="14">
        <f t="shared" si="29"/>
        <v>360</v>
      </c>
      <c r="T362" s="14">
        <f t="shared" si="29"/>
        <v>5583</v>
      </c>
      <c r="U362" s="14">
        <f t="shared" si="29"/>
        <v>520</v>
      </c>
      <c r="V362" s="14">
        <f t="shared" si="29"/>
        <v>445525</v>
      </c>
    </row>
    <row r="363" spans="1:23" ht="45" x14ac:dyDescent="0.25">
      <c r="A363" s="5" t="s">
        <v>216</v>
      </c>
      <c r="B363" s="5" t="s">
        <v>31</v>
      </c>
      <c r="C363" s="12" t="s">
        <v>32</v>
      </c>
      <c r="D363" s="9">
        <v>45491</v>
      </c>
      <c r="E363" s="9">
        <v>624</v>
      </c>
      <c r="F363" s="9"/>
      <c r="G363" s="9">
        <v>795</v>
      </c>
      <c r="H363" s="9">
        <v>1166</v>
      </c>
      <c r="I363" s="9">
        <v>583</v>
      </c>
      <c r="J363" s="9">
        <v>3250</v>
      </c>
      <c r="K363" s="9"/>
      <c r="L363" s="9"/>
      <c r="M363" s="9"/>
      <c r="N363" s="13">
        <f t="shared" ref="N363:N395" si="30">D363+E363+F363+G363+H363+I363+J363+K363+L363+M363</f>
        <v>51909</v>
      </c>
      <c r="O363" s="9">
        <v>300</v>
      </c>
      <c r="P363" s="9">
        <v>6000</v>
      </c>
      <c r="Q363" s="9">
        <v>4300</v>
      </c>
      <c r="R363" s="9"/>
      <c r="S363" s="9"/>
      <c r="T363" s="9"/>
      <c r="U363" s="9">
        <v>215</v>
      </c>
      <c r="V363" s="13">
        <f t="shared" ref="V363:V395" si="31">N363+O363+P363+Q363+R363+S363+T363+U363</f>
        <v>62724</v>
      </c>
      <c r="W363" s="15" t="s">
        <v>33</v>
      </c>
    </row>
    <row r="364" spans="1:23" ht="45" x14ac:dyDescent="0.25">
      <c r="A364" s="5" t="s">
        <v>216</v>
      </c>
      <c r="B364" s="5" t="s">
        <v>66</v>
      </c>
      <c r="C364" s="12" t="s">
        <v>67</v>
      </c>
      <c r="D364" s="9"/>
      <c r="E364" s="9">
        <v>278</v>
      </c>
      <c r="F364" s="9"/>
      <c r="G364" s="9">
        <v>40</v>
      </c>
      <c r="H364" s="9">
        <v>272</v>
      </c>
      <c r="I364" s="9">
        <v>60</v>
      </c>
      <c r="J364" s="9">
        <v>520</v>
      </c>
      <c r="K364" s="9"/>
      <c r="L364" s="9"/>
      <c r="M364" s="9"/>
      <c r="N364" s="13">
        <f t="shared" si="30"/>
        <v>1170</v>
      </c>
      <c r="O364" s="9">
        <v>60</v>
      </c>
      <c r="P364" s="9">
        <v>120</v>
      </c>
      <c r="Q364" s="9">
        <v>80</v>
      </c>
      <c r="R364" s="9"/>
      <c r="S364" s="9"/>
      <c r="T364" s="9"/>
      <c r="U364" s="9"/>
      <c r="V364" s="13">
        <f t="shared" si="31"/>
        <v>1430</v>
      </c>
      <c r="W364" s="15" t="s">
        <v>33</v>
      </c>
    </row>
    <row r="365" spans="1:23" ht="45" x14ac:dyDescent="0.25">
      <c r="A365" s="5" t="s">
        <v>216</v>
      </c>
      <c r="B365" s="5" t="s">
        <v>217</v>
      </c>
      <c r="C365" s="12" t="s">
        <v>218</v>
      </c>
      <c r="D365" s="9"/>
      <c r="E365" s="9"/>
      <c r="F365" s="9"/>
      <c r="G365" s="9"/>
      <c r="H365" s="9"/>
      <c r="I365" s="9"/>
      <c r="J365" s="9"/>
      <c r="K365" s="9"/>
      <c r="L365" s="9"/>
      <c r="M365" s="9"/>
      <c r="N365" s="13">
        <f t="shared" si="30"/>
        <v>0</v>
      </c>
      <c r="O365" s="9"/>
      <c r="P365" s="9">
        <v>2840</v>
      </c>
      <c r="Q365" s="9">
        <v>1430</v>
      </c>
      <c r="R365" s="9"/>
      <c r="S365" s="9"/>
      <c r="T365" s="9"/>
      <c r="U365" s="9"/>
      <c r="V365" s="13">
        <f t="shared" si="31"/>
        <v>4270</v>
      </c>
      <c r="W365" s="15" t="s">
        <v>219</v>
      </c>
    </row>
    <row r="366" spans="1:23" ht="39" x14ac:dyDescent="0.25">
      <c r="A366" s="5" t="s">
        <v>216</v>
      </c>
      <c r="B366" s="5" t="s">
        <v>39</v>
      </c>
      <c r="C366" s="12" t="s">
        <v>35</v>
      </c>
      <c r="D366" s="9">
        <v>106320</v>
      </c>
      <c r="E366" s="9"/>
      <c r="F366" s="9"/>
      <c r="G366" s="9">
        <v>150</v>
      </c>
      <c r="H366" s="9">
        <v>778</v>
      </c>
      <c r="I366" s="9"/>
      <c r="J366" s="9">
        <v>1350</v>
      </c>
      <c r="K366" s="9"/>
      <c r="L366" s="9"/>
      <c r="M366" s="9"/>
      <c r="N366" s="13">
        <f t="shared" si="30"/>
        <v>108598</v>
      </c>
      <c r="O366" s="9"/>
      <c r="P366" s="9">
        <v>1500</v>
      </c>
      <c r="Q366" s="9">
        <v>3000</v>
      </c>
      <c r="R366" s="9"/>
      <c r="S366" s="9"/>
      <c r="T366" s="9"/>
      <c r="U366" s="9"/>
      <c r="V366" s="13">
        <f t="shared" si="31"/>
        <v>113098</v>
      </c>
      <c r="W366" s="15" t="s">
        <v>36</v>
      </c>
    </row>
    <row r="367" spans="1:23" ht="30" x14ac:dyDescent="0.25">
      <c r="A367" s="5" t="s">
        <v>216</v>
      </c>
      <c r="B367" s="5" t="s">
        <v>220</v>
      </c>
      <c r="C367" s="12" t="s">
        <v>35</v>
      </c>
      <c r="D367" s="9"/>
      <c r="E367" s="9"/>
      <c r="F367" s="9"/>
      <c r="G367" s="9"/>
      <c r="H367" s="9"/>
      <c r="I367" s="9"/>
      <c r="J367" s="9">
        <v>176</v>
      </c>
      <c r="K367" s="9"/>
      <c r="L367" s="9"/>
      <c r="M367" s="9"/>
      <c r="N367" s="13">
        <f t="shared" si="30"/>
        <v>176</v>
      </c>
      <c r="O367" s="9"/>
      <c r="P367" s="9">
        <v>180</v>
      </c>
      <c r="Q367" s="9">
        <v>100</v>
      </c>
      <c r="R367" s="9"/>
      <c r="S367" s="9"/>
      <c r="T367" s="9"/>
      <c r="U367" s="9"/>
      <c r="V367" s="13">
        <f t="shared" si="31"/>
        <v>456</v>
      </c>
      <c r="W367" s="15" t="s">
        <v>36</v>
      </c>
    </row>
    <row r="368" spans="1:23" ht="30" x14ac:dyDescent="0.25">
      <c r="A368" s="5" t="s">
        <v>216</v>
      </c>
      <c r="B368" s="5" t="s">
        <v>37</v>
      </c>
      <c r="C368" s="12" t="s">
        <v>35</v>
      </c>
      <c r="D368" s="9"/>
      <c r="E368" s="9"/>
      <c r="F368" s="9"/>
      <c r="G368" s="9"/>
      <c r="H368" s="9"/>
      <c r="I368" s="9"/>
      <c r="J368" s="9">
        <v>2700</v>
      </c>
      <c r="K368" s="9"/>
      <c r="L368" s="9"/>
      <c r="M368" s="9"/>
      <c r="N368" s="13">
        <f t="shared" si="30"/>
        <v>2700</v>
      </c>
      <c r="O368" s="9"/>
      <c r="P368" s="9">
        <v>6774</v>
      </c>
      <c r="Q368" s="9">
        <v>2000</v>
      </c>
      <c r="R368" s="9"/>
      <c r="S368" s="9"/>
      <c r="T368" s="9"/>
      <c r="U368" s="9"/>
      <c r="V368" s="13">
        <f t="shared" si="31"/>
        <v>11474</v>
      </c>
      <c r="W368" s="15" t="s">
        <v>38</v>
      </c>
    </row>
    <row r="369" spans="1:23" ht="30" x14ac:dyDescent="0.25">
      <c r="A369" s="5" t="s">
        <v>216</v>
      </c>
      <c r="B369" s="5" t="s">
        <v>212</v>
      </c>
      <c r="C369" s="12" t="s">
        <v>42</v>
      </c>
      <c r="D369" s="9">
        <v>13253</v>
      </c>
      <c r="E369" s="9">
        <v>14</v>
      </c>
      <c r="F369" s="9"/>
      <c r="G369" s="9">
        <v>84</v>
      </c>
      <c r="H369" s="9">
        <v>360</v>
      </c>
      <c r="I369" s="9">
        <v>80</v>
      </c>
      <c r="J369" s="9">
        <v>662</v>
      </c>
      <c r="K369" s="9"/>
      <c r="L369" s="9"/>
      <c r="M369" s="9"/>
      <c r="N369" s="13">
        <f t="shared" si="30"/>
        <v>14453</v>
      </c>
      <c r="O369" s="9">
        <v>50</v>
      </c>
      <c r="P369" s="9">
        <v>160</v>
      </c>
      <c r="Q369" s="9">
        <v>320</v>
      </c>
      <c r="R369" s="9"/>
      <c r="S369" s="9"/>
      <c r="T369" s="9"/>
      <c r="U369" s="9"/>
      <c r="V369" s="13">
        <f t="shared" si="31"/>
        <v>14983</v>
      </c>
      <c r="W369" s="15" t="s">
        <v>43</v>
      </c>
    </row>
    <row r="370" spans="1:23" ht="45" x14ac:dyDescent="0.25">
      <c r="A370" s="5" t="s">
        <v>216</v>
      </c>
      <c r="B370" s="5" t="s">
        <v>221</v>
      </c>
      <c r="C370" s="12" t="s">
        <v>45</v>
      </c>
      <c r="D370" s="9">
        <v>1653</v>
      </c>
      <c r="E370" s="9"/>
      <c r="F370" s="9"/>
      <c r="G370" s="9"/>
      <c r="H370" s="9"/>
      <c r="I370" s="9"/>
      <c r="J370" s="9">
        <v>45</v>
      </c>
      <c r="K370" s="9"/>
      <c r="L370" s="9"/>
      <c r="M370" s="9"/>
      <c r="N370" s="13">
        <f t="shared" si="30"/>
        <v>1698</v>
      </c>
      <c r="O370" s="9"/>
      <c r="P370" s="9">
        <v>1600</v>
      </c>
      <c r="Q370" s="9">
        <v>1600</v>
      </c>
      <c r="R370" s="9"/>
      <c r="S370" s="9"/>
      <c r="T370" s="9"/>
      <c r="U370" s="9"/>
      <c r="V370" s="13">
        <f t="shared" si="31"/>
        <v>4898</v>
      </c>
      <c r="W370" s="15" t="s">
        <v>46</v>
      </c>
    </row>
    <row r="371" spans="1:23" ht="45" x14ac:dyDescent="0.25">
      <c r="A371" s="5" t="s">
        <v>216</v>
      </c>
      <c r="B371" s="5" t="s">
        <v>222</v>
      </c>
      <c r="C371" s="12" t="s">
        <v>45</v>
      </c>
      <c r="D371" s="9">
        <v>9203</v>
      </c>
      <c r="E371" s="9">
        <v>8</v>
      </c>
      <c r="F371" s="9"/>
      <c r="G371" s="9">
        <v>2360</v>
      </c>
      <c r="H371" s="9">
        <v>2330</v>
      </c>
      <c r="I371" s="9">
        <v>450</v>
      </c>
      <c r="J371" s="9"/>
      <c r="K371" s="9"/>
      <c r="L371" s="9"/>
      <c r="M371" s="9"/>
      <c r="N371" s="13">
        <f t="shared" si="30"/>
        <v>14351</v>
      </c>
      <c r="O371" s="9"/>
      <c r="P371" s="9">
        <v>450</v>
      </c>
      <c r="Q371" s="9">
        <v>900</v>
      </c>
      <c r="R371" s="9"/>
      <c r="S371" s="9"/>
      <c r="T371" s="9"/>
      <c r="U371" s="9"/>
      <c r="V371" s="13">
        <f t="shared" si="31"/>
        <v>15701</v>
      </c>
      <c r="W371" s="15" t="s">
        <v>46</v>
      </c>
    </row>
    <row r="372" spans="1:23" ht="45" x14ac:dyDescent="0.25">
      <c r="A372" s="5" t="s">
        <v>216</v>
      </c>
      <c r="B372" s="5" t="s">
        <v>132</v>
      </c>
      <c r="C372" s="12" t="s">
        <v>45</v>
      </c>
      <c r="D372" s="9">
        <v>1564</v>
      </c>
      <c r="E372" s="9"/>
      <c r="F372" s="9"/>
      <c r="G372" s="9">
        <v>40</v>
      </c>
      <c r="H372" s="9">
        <v>280</v>
      </c>
      <c r="I372" s="9"/>
      <c r="J372" s="9"/>
      <c r="K372" s="9"/>
      <c r="L372" s="9"/>
      <c r="M372" s="9"/>
      <c r="N372" s="13">
        <f t="shared" si="30"/>
        <v>1884</v>
      </c>
      <c r="O372" s="9"/>
      <c r="P372" s="9">
        <v>500</v>
      </c>
      <c r="Q372" s="9">
        <v>500</v>
      </c>
      <c r="R372" s="9"/>
      <c r="S372" s="9"/>
      <c r="T372" s="9"/>
      <c r="U372" s="9"/>
      <c r="V372" s="13">
        <f t="shared" si="31"/>
        <v>2884</v>
      </c>
      <c r="W372" s="15" t="s">
        <v>53</v>
      </c>
    </row>
    <row r="373" spans="1:23" ht="102.75" x14ac:dyDescent="0.25">
      <c r="A373" s="18" t="s">
        <v>216</v>
      </c>
      <c r="B373" s="18" t="s">
        <v>223</v>
      </c>
      <c r="C373" s="12" t="s">
        <v>45</v>
      </c>
      <c r="D373" s="9"/>
      <c r="E373" s="9"/>
      <c r="F373" s="9"/>
      <c r="G373" s="9"/>
      <c r="H373" s="9"/>
      <c r="I373" s="9"/>
      <c r="J373" s="9"/>
      <c r="K373" s="9"/>
      <c r="L373" s="9"/>
      <c r="M373" s="9"/>
      <c r="N373" s="13">
        <f t="shared" si="30"/>
        <v>0</v>
      </c>
      <c r="O373" s="9"/>
      <c r="P373" s="9">
        <v>3829</v>
      </c>
      <c r="Q373" s="9"/>
      <c r="R373" s="9"/>
      <c r="S373" s="9"/>
      <c r="T373" s="9"/>
      <c r="U373" s="9"/>
      <c r="V373" s="13">
        <f t="shared" si="31"/>
        <v>3829</v>
      </c>
      <c r="W373" s="15" t="s">
        <v>53</v>
      </c>
    </row>
    <row r="374" spans="1:23" ht="45" x14ac:dyDescent="0.25">
      <c r="A374" s="5" t="s">
        <v>216</v>
      </c>
      <c r="B374" s="5" t="s">
        <v>47</v>
      </c>
      <c r="C374" s="12" t="s">
        <v>48</v>
      </c>
      <c r="D374" s="9">
        <v>8488</v>
      </c>
      <c r="E374" s="9">
        <v>130</v>
      </c>
      <c r="F374" s="9"/>
      <c r="G374" s="9">
        <v>67</v>
      </c>
      <c r="H374" s="9">
        <v>461</v>
      </c>
      <c r="I374" s="9">
        <v>380</v>
      </c>
      <c r="J374" s="9">
        <v>15</v>
      </c>
      <c r="K374" s="9"/>
      <c r="L374" s="9"/>
      <c r="M374" s="9"/>
      <c r="N374" s="13">
        <f t="shared" si="30"/>
        <v>9541</v>
      </c>
      <c r="O374" s="9">
        <v>60</v>
      </c>
      <c r="P374" s="9">
        <v>250</v>
      </c>
      <c r="Q374" s="9">
        <v>450</v>
      </c>
      <c r="R374" s="9">
        <v>2125</v>
      </c>
      <c r="S374" s="9"/>
      <c r="T374" s="9"/>
      <c r="U374" s="9"/>
      <c r="V374" s="13">
        <f t="shared" si="31"/>
        <v>12426</v>
      </c>
      <c r="W374" s="15" t="s">
        <v>49</v>
      </c>
    </row>
    <row r="375" spans="1:23" ht="45" x14ac:dyDescent="0.25">
      <c r="A375" s="5" t="s">
        <v>216</v>
      </c>
      <c r="B375" s="5" t="s">
        <v>224</v>
      </c>
      <c r="C375" s="12" t="s">
        <v>48</v>
      </c>
      <c r="D375" s="9"/>
      <c r="E375" s="9"/>
      <c r="F375" s="9"/>
      <c r="G375" s="9"/>
      <c r="H375" s="9">
        <v>460</v>
      </c>
      <c r="I375" s="9">
        <v>25</v>
      </c>
      <c r="J375" s="9">
        <v>1020</v>
      </c>
      <c r="K375" s="9"/>
      <c r="L375" s="9"/>
      <c r="M375" s="9"/>
      <c r="N375" s="13">
        <f t="shared" si="30"/>
        <v>1505</v>
      </c>
      <c r="O375" s="9"/>
      <c r="P375" s="9">
        <v>700</v>
      </c>
      <c r="Q375" s="9">
        <v>1100</v>
      </c>
      <c r="R375" s="9"/>
      <c r="S375" s="9"/>
      <c r="T375" s="9"/>
      <c r="U375" s="9"/>
      <c r="V375" s="13">
        <f t="shared" si="31"/>
        <v>3305</v>
      </c>
      <c r="W375" s="15" t="s">
        <v>49</v>
      </c>
    </row>
    <row r="376" spans="1:23" ht="45" x14ac:dyDescent="0.25">
      <c r="A376" s="5" t="s">
        <v>216</v>
      </c>
      <c r="B376" s="5" t="s">
        <v>50</v>
      </c>
      <c r="C376" s="12" t="s">
        <v>48</v>
      </c>
      <c r="D376" s="9">
        <v>18420</v>
      </c>
      <c r="E376" s="9">
        <v>260</v>
      </c>
      <c r="F376" s="9"/>
      <c r="G376" s="9">
        <v>750</v>
      </c>
      <c r="H376" s="9">
        <v>990</v>
      </c>
      <c r="I376" s="9">
        <v>1431</v>
      </c>
      <c r="J376" s="9">
        <v>574</v>
      </c>
      <c r="K376" s="9"/>
      <c r="L376" s="9"/>
      <c r="M376" s="9"/>
      <c r="N376" s="13">
        <f t="shared" si="30"/>
        <v>22425</v>
      </c>
      <c r="O376" s="9">
        <v>80</v>
      </c>
      <c r="P376" s="9">
        <v>3900</v>
      </c>
      <c r="Q376" s="9">
        <v>2600</v>
      </c>
      <c r="R376" s="9"/>
      <c r="S376" s="9"/>
      <c r="T376" s="9"/>
      <c r="U376" s="9"/>
      <c r="V376" s="13">
        <f t="shared" si="31"/>
        <v>29005</v>
      </c>
      <c r="W376" s="15" t="s">
        <v>49</v>
      </c>
    </row>
    <row r="377" spans="1:23" ht="45" x14ac:dyDescent="0.25">
      <c r="A377" s="5" t="s">
        <v>216</v>
      </c>
      <c r="B377" s="5" t="s">
        <v>88</v>
      </c>
      <c r="C377" s="19" t="s">
        <v>48</v>
      </c>
      <c r="D377" s="9"/>
      <c r="E377" s="9"/>
      <c r="F377" s="9"/>
      <c r="G377" s="9"/>
      <c r="H377" s="9"/>
      <c r="I377" s="9"/>
      <c r="J377" s="9"/>
      <c r="K377" s="9"/>
      <c r="L377" s="9"/>
      <c r="M377" s="9"/>
      <c r="N377" s="13">
        <f t="shared" si="30"/>
        <v>0</v>
      </c>
      <c r="O377" s="9"/>
      <c r="P377" s="9"/>
      <c r="Q377" s="9"/>
      <c r="R377" s="9"/>
      <c r="S377" s="9"/>
      <c r="T377" s="9"/>
      <c r="U377" s="9"/>
      <c r="V377" s="13">
        <f t="shared" si="31"/>
        <v>0</v>
      </c>
      <c r="W377" s="15" t="s">
        <v>49</v>
      </c>
    </row>
    <row r="378" spans="1:23" ht="45" x14ac:dyDescent="0.25">
      <c r="A378" s="5" t="s">
        <v>216</v>
      </c>
      <c r="B378" s="5" t="s">
        <v>225</v>
      </c>
      <c r="C378" s="12" t="s">
        <v>48</v>
      </c>
      <c r="D378" s="9"/>
      <c r="E378" s="9"/>
      <c r="F378" s="9"/>
      <c r="G378" s="9"/>
      <c r="H378" s="9"/>
      <c r="I378" s="9"/>
      <c r="J378" s="9"/>
      <c r="K378" s="9"/>
      <c r="L378" s="9"/>
      <c r="M378" s="9"/>
      <c r="N378" s="13">
        <f t="shared" si="30"/>
        <v>0</v>
      </c>
      <c r="O378" s="9"/>
      <c r="P378" s="9">
        <v>10430</v>
      </c>
      <c r="Q378" s="9">
        <v>2135</v>
      </c>
      <c r="R378" s="9"/>
      <c r="S378" s="9"/>
      <c r="T378" s="9"/>
      <c r="U378" s="9"/>
      <c r="V378" s="13">
        <f t="shared" si="31"/>
        <v>12565</v>
      </c>
      <c r="W378" s="15" t="s">
        <v>49</v>
      </c>
    </row>
    <row r="379" spans="1:23" ht="45" x14ac:dyDescent="0.25">
      <c r="A379" s="5" t="s">
        <v>216</v>
      </c>
      <c r="B379" s="5" t="s">
        <v>226</v>
      </c>
      <c r="C379" s="12" t="s">
        <v>52</v>
      </c>
      <c r="D379" s="9">
        <v>16976</v>
      </c>
      <c r="E379" s="9"/>
      <c r="F379" s="9"/>
      <c r="G379" s="9">
        <v>1254</v>
      </c>
      <c r="H379" s="9">
        <v>2650</v>
      </c>
      <c r="I379" s="9">
        <v>960</v>
      </c>
      <c r="J379" s="9"/>
      <c r="K379" s="9">
        <v>4274</v>
      </c>
      <c r="L379" s="9"/>
      <c r="M379" s="9"/>
      <c r="N379" s="13">
        <f t="shared" si="30"/>
        <v>26114</v>
      </c>
      <c r="O379" s="9">
        <v>50</v>
      </c>
      <c r="P379" s="9">
        <v>150</v>
      </c>
      <c r="Q379" s="9">
        <v>500</v>
      </c>
      <c r="R379" s="9"/>
      <c r="S379" s="9"/>
      <c r="T379" s="9"/>
      <c r="U379" s="9"/>
      <c r="V379" s="13">
        <f t="shared" si="31"/>
        <v>26814</v>
      </c>
      <c r="W379" s="15" t="s">
        <v>53</v>
      </c>
    </row>
    <row r="380" spans="1:23" ht="51.75" x14ac:dyDescent="0.25">
      <c r="A380" s="5" t="s">
        <v>216</v>
      </c>
      <c r="B380" s="5" t="s">
        <v>167</v>
      </c>
      <c r="C380" s="12" t="s">
        <v>52</v>
      </c>
      <c r="D380" s="9">
        <v>12091</v>
      </c>
      <c r="E380" s="9"/>
      <c r="F380" s="9"/>
      <c r="G380" s="9"/>
      <c r="H380" s="9"/>
      <c r="I380" s="9"/>
      <c r="J380" s="9"/>
      <c r="K380" s="9"/>
      <c r="L380" s="9"/>
      <c r="M380" s="9"/>
      <c r="N380" s="13">
        <f t="shared" si="30"/>
        <v>12091</v>
      </c>
      <c r="O380" s="9"/>
      <c r="P380" s="9"/>
      <c r="Q380" s="9"/>
      <c r="R380" s="9"/>
      <c r="S380" s="9"/>
      <c r="T380" s="9"/>
      <c r="U380" s="9"/>
      <c r="V380" s="13">
        <f t="shared" si="31"/>
        <v>12091</v>
      </c>
      <c r="W380" s="15" t="s">
        <v>53</v>
      </c>
    </row>
    <row r="381" spans="1:23" ht="45" x14ac:dyDescent="0.25">
      <c r="A381" s="5" t="s">
        <v>216</v>
      </c>
      <c r="B381" s="5" t="s">
        <v>56</v>
      </c>
      <c r="C381" s="12" t="s">
        <v>57</v>
      </c>
      <c r="D381" s="9">
        <v>35008</v>
      </c>
      <c r="E381" s="9">
        <v>1190</v>
      </c>
      <c r="F381" s="9"/>
      <c r="G381" s="9">
        <v>3524</v>
      </c>
      <c r="H381" s="9">
        <v>8652</v>
      </c>
      <c r="I381" s="9">
        <v>8130</v>
      </c>
      <c r="J381" s="9">
        <v>1780</v>
      </c>
      <c r="K381" s="9">
        <v>3150</v>
      </c>
      <c r="L381" s="9"/>
      <c r="M381" s="9"/>
      <c r="N381" s="13">
        <f t="shared" si="30"/>
        <v>61434</v>
      </c>
      <c r="O381" s="9">
        <v>560</v>
      </c>
      <c r="P381" s="9">
        <v>5700</v>
      </c>
      <c r="Q381" s="9">
        <v>9800</v>
      </c>
      <c r="R381" s="9">
        <v>150</v>
      </c>
      <c r="S381" s="9"/>
      <c r="T381" s="9"/>
      <c r="U381" s="9">
        <v>140</v>
      </c>
      <c r="V381" s="13">
        <f t="shared" si="31"/>
        <v>77784</v>
      </c>
      <c r="W381" s="15" t="s">
        <v>53</v>
      </c>
    </row>
    <row r="382" spans="1:23" ht="51.75" x14ac:dyDescent="0.25">
      <c r="A382" s="5" t="s">
        <v>216</v>
      </c>
      <c r="B382" s="5" t="s">
        <v>93</v>
      </c>
      <c r="C382" s="12" t="s">
        <v>57</v>
      </c>
      <c r="D382" s="9">
        <v>6463</v>
      </c>
      <c r="E382" s="9"/>
      <c r="F382" s="9"/>
      <c r="G382" s="9"/>
      <c r="H382" s="9"/>
      <c r="I382" s="9"/>
      <c r="J382" s="9"/>
      <c r="K382" s="9"/>
      <c r="L382" s="9"/>
      <c r="M382" s="9"/>
      <c r="N382" s="13">
        <f t="shared" si="30"/>
        <v>6463</v>
      </c>
      <c r="O382" s="9"/>
      <c r="P382" s="9"/>
      <c r="Q382" s="9"/>
      <c r="R382" s="9"/>
      <c r="S382" s="9"/>
      <c r="T382" s="9"/>
      <c r="U382" s="9"/>
      <c r="V382" s="13">
        <f t="shared" si="31"/>
        <v>6463</v>
      </c>
      <c r="W382" s="15" t="s">
        <v>53</v>
      </c>
    </row>
    <row r="383" spans="1:23" ht="77.25" x14ac:dyDescent="0.25">
      <c r="A383" s="5" t="s">
        <v>216</v>
      </c>
      <c r="B383" s="5" t="s">
        <v>94</v>
      </c>
      <c r="C383" s="12" t="s">
        <v>57</v>
      </c>
      <c r="D383" s="9"/>
      <c r="E383" s="9"/>
      <c r="F383" s="9"/>
      <c r="G383" s="9"/>
      <c r="H383" s="9"/>
      <c r="I383" s="9"/>
      <c r="J383" s="9"/>
      <c r="K383" s="9"/>
      <c r="L383" s="9"/>
      <c r="M383" s="9"/>
      <c r="N383" s="13">
        <f t="shared" si="30"/>
        <v>0</v>
      </c>
      <c r="O383" s="9"/>
      <c r="P383" s="9"/>
      <c r="Q383" s="9"/>
      <c r="R383" s="9"/>
      <c r="S383" s="9"/>
      <c r="T383" s="9"/>
      <c r="U383" s="9"/>
      <c r="V383" s="13">
        <f t="shared" si="31"/>
        <v>0</v>
      </c>
      <c r="W383" s="15" t="s">
        <v>53</v>
      </c>
    </row>
    <row r="384" spans="1:23" ht="45" x14ac:dyDescent="0.25">
      <c r="A384" s="5" t="s">
        <v>216</v>
      </c>
      <c r="B384" s="5" t="s">
        <v>71</v>
      </c>
      <c r="C384" s="12" t="s">
        <v>57</v>
      </c>
      <c r="D384" s="9">
        <v>54586</v>
      </c>
      <c r="E384" s="9"/>
      <c r="F384" s="9"/>
      <c r="G384" s="9"/>
      <c r="H384" s="9"/>
      <c r="I384" s="9"/>
      <c r="J384" s="9"/>
      <c r="K384" s="9"/>
      <c r="L384" s="9"/>
      <c r="M384" s="9"/>
      <c r="N384" s="13">
        <f t="shared" si="30"/>
        <v>54586</v>
      </c>
      <c r="O384" s="9"/>
      <c r="P384" s="9"/>
      <c r="Q384" s="9"/>
      <c r="R384" s="9"/>
      <c r="S384" s="9"/>
      <c r="T384" s="9"/>
      <c r="U384" s="9"/>
      <c r="V384" s="13">
        <f t="shared" si="31"/>
        <v>54586</v>
      </c>
      <c r="W384" s="15" t="s">
        <v>53</v>
      </c>
    </row>
    <row r="385" spans="1:23" ht="51.75" x14ac:dyDescent="0.25">
      <c r="A385" s="5" t="s">
        <v>216</v>
      </c>
      <c r="B385" s="5" t="s">
        <v>72</v>
      </c>
      <c r="C385" s="12" t="s">
        <v>57</v>
      </c>
      <c r="D385" s="9">
        <v>1770</v>
      </c>
      <c r="E385" s="9"/>
      <c r="F385" s="9"/>
      <c r="G385" s="9"/>
      <c r="H385" s="9"/>
      <c r="I385" s="9"/>
      <c r="J385" s="9"/>
      <c r="K385" s="9"/>
      <c r="L385" s="9"/>
      <c r="M385" s="9"/>
      <c r="N385" s="13">
        <f t="shared" si="30"/>
        <v>1770</v>
      </c>
      <c r="O385" s="9"/>
      <c r="P385" s="9"/>
      <c r="Q385" s="9"/>
      <c r="R385" s="9"/>
      <c r="S385" s="9"/>
      <c r="T385" s="9"/>
      <c r="U385" s="9"/>
      <c r="V385" s="13">
        <f t="shared" si="31"/>
        <v>1770</v>
      </c>
      <c r="W385" s="15" t="s">
        <v>53</v>
      </c>
    </row>
    <row r="386" spans="1:23" ht="45" x14ac:dyDescent="0.25">
      <c r="A386" s="5" t="s">
        <v>216</v>
      </c>
      <c r="B386" s="5" t="s">
        <v>73</v>
      </c>
      <c r="C386" s="12" t="s">
        <v>74</v>
      </c>
      <c r="D386" s="9">
        <v>4725</v>
      </c>
      <c r="E386" s="9"/>
      <c r="F386" s="9"/>
      <c r="G386" s="9"/>
      <c r="H386" s="9"/>
      <c r="I386" s="9"/>
      <c r="J386" s="9"/>
      <c r="K386" s="9"/>
      <c r="L386" s="9"/>
      <c r="M386" s="9"/>
      <c r="N386" s="13">
        <f t="shared" si="30"/>
        <v>4725</v>
      </c>
      <c r="O386" s="9"/>
      <c r="P386" s="9"/>
      <c r="Q386" s="9"/>
      <c r="R386" s="9"/>
      <c r="S386" s="9"/>
      <c r="T386" s="9"/>
      <c r="U386" s="9"/>
      <c r="V386" s="13">
        <f t="shared" si="31"/>
        <v>4725</v>
      </c>
      <c r="W386" s="15" t="s">
        <v>53</v>
      </c>
    </row>
    <row r="387" spans="1:23" ht="45" x14ac:dyDescent="0.25">
      <c r="A387" s="5" t="s">
        <v>216</v>
      </c>
      <c r="B387" s="5" t="s">
        <v>75</v>
      </c>
      <c r="C387" s="12" t="s">
        <v>74</v>
      </c>
      <c r="D387" s="9">
        <v>177</v>
      </c>
      <c r="E387" s="9"/>
      <c r="F387" s="9"/>
      <c r="G387" s="9"/>
      <c r="H387" s="9"/>
      <c r="I387" s="9"/>
      <c r="J387" s="9"/>
      <c r="K387" s="9"/>
      <c r="L387" s="9"/>
      <c r="M387" s="9"/>
      <c r="N387" s="13">
        <f t="shared" si="30"/>
        <v>177</v>
      </c>
      <c r="O387" s="9"/>
      <c r="P387" s="9"/>
      <c r="Q387" s="9"/>
      <c r="R387" s="9"/>
      <c r="S387" s="9"/>
      <c r="T387" s="9"/>
      <c r="U387" s="9"/>
      <c r="V387" s="13">
        <f t="shared" si="31"/>
        <v>177</v>
      </c>
      <c r="W387" s="15" t="s">
        <v>53</v>
      </c>
    </row>
    <row r="388" spans="1:23" ht="45" x14ac:dyDescent="0.25">
      <c r="A388" s="5" t="s">
        <v>216</v>
      </c>
      <c r="B388" s="5" t="s">
        <v>76</v>
      </c>
      <c r="C388" s="12" t="s">
        <v>52</v>
      </c>
      <c r="D388" s="9">
        <v>11701</v>
      </c>
      <c r="E388" s="9"/>
      <c r="F388" s="9"/>
      <c r="G388" s="9"/>
      <c r="H388" s="9"/>
      <c r="I388" s="9"/>
      <c r="J388" s="9"/>
      <c r="K388" s="9"/>
      <c r="L388" s="9"/>
      <c r="M388" s="9"/>
      <c r="N388" s="13">
        <f t="shared" si="30"/>
        <v>11701</v>
      </c>
      <c r="O388" s="9"/>
      <c r="P388" s="9"/>
      <c r="Q388" s="9"/>
      <c r="R388" s="9"/>
      <c r="S388" s="9"/>
      <c r="T388" s="9"/>
      <c r="U388" s="9"/>
      <c r="V388" s="13">
        <f t="shared" si="31"/>
        <v>11701</v>
      </c>
      <c r="W388" s="15" t="s">
        <v>53</v>
      </c>
    </row>
    <row r="389" spans="1:23" ht="45" x14ac:dyDescent="0.25">
      <c r="A389" s="5" t="s">
        <v>216</v>
      </c>
      <c r="B389" s="5" t="s">
        <v>68</v>
      </c>
      <c r="C389" s="12" t="s">
        <v>62</v>
      </c>
      <c r="D389" s="9"/>
      <c r="E389" s="9"/>
      <c r="F389" s="9"/>
      <c r="G389" s="9"/>
      <c r="H389" s="9"/>
      <c r="I389" s="9"/>
      <c r="J389" s="9">
        <v>5668</v>
      </c>
      <c r="K389" s="9"/>
      <c r="L389" s="9">
        <v>5265</v>
      </c>
      <c r="M389" s="9"/>
      <c r="N389" s="13">
        <f t="shared" si="30"/>
        <v>10933</v>
      </c>
      <c r="O389" s="9"/>
      <c r="P389" s="9"/>
      <c r="Q389" s="9"/>
      <c r="R389" s="9"/>
      <c r="S389" s="9"/>
      <c r="T389" s="9"/>
      <c r="U389" s="9"/>
      <c r="V389" s="13">
        <f t="shared" si="31"/>
        <v>10933</v>
      </c>
      <c r="W389" s="15" t="s">
        <v>53</v>
      </c>
    </row>
    <row r="390" spans="1:23" ht="30" x14ac:dyDescent="0.25">
      <c r="A390" s="5" t="s">
        <v>216</v>
      </c>
      <c r="B390" s="5" t="s">
        <v>78</v>
      </c>
      <c r="C390" s="12" t="s">
        <v>79</v>
      </c>
      <c r="D390" s="9"/>
      <c r="E390" s="9"/>
      <c r="F390" s="9"/>
      <c r="G390" s="9"/>
      <c r="H390" s="9"/>
      <c r="I390" s="9"/>
      <c r="J390" s="9"/>
      <c r="K390" s="9"/>
      <c r="L390" s="9"/>
      <c r="M390" s="9"/>
      <c r="N390" s="13">
        <f t="shared" si="30"/>
        <v>0</v>
      </c>
      <c r="O390" s="9"/>
      <c r="P390" s="9"/>
      <c r="Q390" s="9"/>
      <c r="R390" s="9"/>
      <c r="S390" s="9"/>
      <c r="T390" s="9">
        <v>4798</v>
      </c>
      <c r="U390" s="9"/>
      <c r="V390" s="13">
        <f t="shared" si="31"/>
        <v>4798</v>
      </c>
      <c r="W390" s="15" t="s">
        <v>65</v>
      </c>
    </row>
    <row r="391" spans="1:23" ht="45" x14ac:dyDescent="0.25">
      <c r="A391" s="5" t="s">
        <v>216</v>
      </c>
      <c r="B391" s="5" t="s">
        <v>80</v>
      </c>
      <c r="C391" s="12"/>
      <c r="D391" s="9">
        <v>5559</v>
      </c>
      <c r="E391" s="9"/>
      <c r="F391" s="9"/>
      <c r="G391" s="9"/>
      <c r="H391" s="9"/>
      <c r="I391" s="9"/>
      <c r="J391" s="9"/>
      <c r="K391" s="9"/>
      <c r="L391" s="9"/>
      <c r="M391" s="9"/>
      <c r="N391" s="13">
        <f t="shared" si="30"/>
        <v>5559</v>
      </c>
      <c r="O391" s="9"/>
      <c r="P391" s="9"/>
      <c r="Q391" s="9"/>
      <c r="R391" s="9"/>
      <c r="S391" s="9"/>
      <c r="T391" s="9"/>
      <c r="U391" s="9"/>
      <c r="V391" s="13">
        <f t="shared" si="31"/>
        <v>5559</v>
      </c>
      <c r="W391" s="15" t="s">
        <v>33</v>
      </c>
    </row>
    <row r="392" spans="1:23" ht="45" x14ac:dyDescent="0.25">
      <c r="A392" s="5" t="s">
        <v>216</v>
      </c>
      <c r="B392" s="5" t="s">
        <v>81</v>
      </c>
      <c r="C392" s="12"/>
      <c r="D392" s="9">
        <v>5791</v>
      </c>
      <c r="E392" s="9"/>
      <c r="F392" s="9"/>
      <c r="G392" s="9"/>
      <c r="H392" s="9"/>
      <c r="I392" s="9"/>
      <c r="J392" s="9"/>
      <c r="K392" s="9"/>
      <c r="L392" s="9"/>
      <c r="M392" s="9"/>
      <c r="N392" s="13">
        <f t="shared" si="30"/>
        <v>5791</v>
      </c>
      <c r="O392" s="9"/>
      <c r="P392" s="9"/>
      <c r="Q392" s="9"/>
      <c r="R392" s="9"/>
      <c r="S392" s="9"/>
      <c r="T392" s="9"/>
      <c r="U392" s="9"/>
      <c r="V392" s="13">
        <f t="shared" si="31"/>
        <v>5791</v>
      </c>
      <c r="W392" s="15" t="s">
        <v>33</v>
      </c>
    </row>
    <row r="393" spans="1:23" ht="30" x14ac:dyDescent="0.25">
      <c r="A393" s="5" t="s">
        <v>216</v>
      </c>
      <c r="B393" s="5" t="s">
        <v>227</v>
      </c>
      <c r="C393" s="12" t="s">
        <v>64</v>
      </c>
      <c r="D393" s="9"/>
      <c r="E393" s="9">
        <v>278</v>
      </c>
      <c r="F393" s="9"/>
      <c r="G393" s="9">
        <v>40</v>
      </c>
      <c r="H393" s="9">
        <v>223</v>
      </c>
      <c r="I393" s="9">
        <v>60</v>
      </c>
      <c r="J393" s="9">
        <v>1240</v>
      </c>
      <c r="K393" s="9"/>
      <c r="L393" s="9"/>
      <c r="M393" s="9"/>
      <c r="N393" s="13">
        <f t="shared" si="30"/>
        <v>1841</v>
      </c>
      <c r="O393" s="9">
        <v>60</v>
      </c>
      <c r="P393" s="9">
        <v>200</v>
      </c>
      <c r="Q393" s="9">
        <v>300</v>
      </c>
      <c r="R393" s="9"/>
      <c r="S393" s="9"/>
      <c r="T393" s="9"/>
      <c r="U393" s="9"/>
      <c r="V393" s="13">
        <f t="shared" si="31"/>
        <v>2401</v>
      </c>
      <c r="W393" s="15" t="s">
        <v>65</v>
      </c>
    </row>
    <row r="394" spans="1:23" ht="45" x14ac:dyDescent="0.25">
      <c r="A394" s="5" t="s">
        <v>216</v>
      </c>
      <c r="B394" s="5" t="s">
        <v>60</v>
      </c>
      <c r="C394" s="12" t="s">
        <v>57</v>
      </c>
      <c r="D394" s="9"/>
      <c r="E394" s="9"/>
      <c r="F394" s="9"/>
      <c r="G394" s="9"/>
      <c r="H394" s="9"/>
      <c r="I394" s="9"/>
      <c r="J394" s="9"/>
      <c r="K394" s="9">
        <v>1740</v>
      </c>
      <c r="L394" s="9"/>
      <c r="M394" s="9"/>
      <c r="N394" s="13">
        <f t="shared" si="30"/>
        <v>1740</v>
      </c>
      <c r="O394" s="9"/>
      <c r="P394" s="9"/>
      <c r="Q394" s="9"/>
      <c r="R394" s="9"/>
      <c r="S394" s="9"/>
      <c r="T394" s="9"/>
      <c r="U394" s="9"/>
      <c r="V394" s="13">
        <f t="shared" si="31"/>
        <v>1740</v>
      </c>
      <c r="W394" s="15" t="s">
        <v>53</v>
      </c>
    </row>
    <row r="395" spans="1:23" ht="30" x14ac:dyDescent="0.25">
      <c r="A395" s="5" t="s">
        <v>216</v>
      </c>
      <c r="B395" s="5" t="s">
        <v>228</v>
      </c>
      <c r="C395" s="12" t="s">
        <v>64</v>
      </c>
      <c r="D395" s="9"/>
      <c r="E395" s="9"/>
      <c r="F395" s="9"/>
      <c r="G395" s="9"/>
      <c r="H395" s="9"/>
      <c r="I395" s="9"/>
      <c r="J395" s="9"/>
      <c r="K395" s="9"/>
      <c r="L395" s="9"/>
      <c r="M395" s="9"/>
      <c r="N395" s="13">
        <f t="shared" si="30"/>
        <v>0</v>
      </c>
      <c r="O395" s="9"/>
      <c r="P395" s="9"/>
      <c r="Q395" s="9"/>
      <c r="R395" s="9"/>
      <c r="S395" s="9"/>
      <c r="T395" s="9"/>
      <c r="U395" s="9"/>
      <c r="V395" s="13">
        <f t="shared" si="31"/>
        <v>0</v>
      </c>
      <c r="W395" s="15" t="s">
        <v>65</v>
      </c>
    </row>
    <row r="396" spans="1:23" x14ac:dyDescent="0.25">
      <c r="A396" s="23" t="s">
        <v>216</v>
      </c>
      <c r="B396" s="23" t="s">
        <v>82</v>
      </c>
      <c r="C396" s="24"/>
      <c r="D396" s="14">
        <f t="shared" ref="D396:V396" si="32">SUM(D363:D395)</f>
        <v>359239</v>
      </c>
      <c r="E396" s="14">
        <f t="shared" si="32"/>
        <v>2782</v>
      </c>
      <c r="F396" s="14">
        <f t="shared" si="32"/>
        <v>0</v>
      </c>
      <c r="G396" s="14">
        <f t="shared" si="32"/>
        <v>9104</v>
      </c>
      <c r="H396" s="14">
        <f t="shared" si="32"/>
        <v>18622</v>
      </c>
      <c r="I396" s="14">
        <f t="shared" si="32"/>
        <v>12159</v>
      </c>
      <c r="J396" s="14">
        <f t="shared" si="32"/>
        <v>19000</v>
      </c>
      <c r="K396" s="14">
        <f t="shared" si="32"/>
        <v>9164</v>
      </c>
      <c r="L396" s="14">
        <f t="shared" si="32"/>
        <v>5265</v>
      </c>
      <c r="M396" s="14">
        <f t="shared" si="32"/>
        <v>0</v>
      </c>
      <c r="N396" s="14">
        <f t="shared" si="32"/>
        <v>435335</v>
      </c>
      <c r="O396" s="14">
        <f t="shared" si="32"/>
        <v>1220</v>
      </c>
      <c r="P396" s="14">
        <f t="shared" si="32"/>
        <v>45283</v>
      </c>
      <c r="Q396" s="14">
        <f t="shared" si="32"/>
        <v>31115</v>
      </c>
      <c r="R396" s="14">
        <f t="shared" si="32"/>
        <v>2275</v>
      </c>
      <c r="S396" s="14">
        <f t="shared" si="32"/>
        <v>0</v>
      </c>
      <c r="T396" s="14">
        <f t="shared" si="32"/>
        <v>4798</v>
      </c>
      <c r="U396" s="14">
        <f t="shared" si="32"/>
        <v>355</v>
      </c>
      <c r="V396" s="14">
        <f t="shared" si="32"/>
        <v>520381</v>
      </c>
    </row>
    <row r="397" spans="1:23" ht="45" x14ac:dyDescent="0.25">
      <c r="A397" s="5" t="s">
        <v>229</v>
      </c>
      <c r="B397" s="5" t="s">
        <v>31</v>
      </c>
      <c r="C397" s="12" t="s">
        <v>32</v>
      </c>
      <c r="D397" s="9">
        <v>61008</v>
      </c>
      <c r="E397" s="9">
        <v>2578</v>
      </c>
      <c r="F397" s="9"/>
      <c r="G397" s="9">
        <v>360</v>
      </c>
      <c r="H397" s="9">
        <v>1780</v>
      </c>
      <c r="I397" s="9">
        <v>2400</v>
      </c>
      <c r="J397" s="9">
        <v>830</v>
      </c>
      <c r="K397" s="9"/>
      <c r="L397" s="9"/>
      <c r="M397" s="9"/>
      <c r="N397" s="13">
        <f t="shared" ref="N397:N430" si="33">D397+E397+F397+G397+H397+I397+J397+K397+L397+M397</f>
        <v>68956</v>
      </c>
      <c r="O397" s="9"/>
      <c r="P397" s="9">
        <v>5845</v>
      </c>
      <c r="Q397" s="9">
        <v>4975</v>
      </c>
      <c r="R397" s="9">
        <v>100</v>
      </c>
      <c r="S397" s="9"/>
      <c r="T397" s="9"/>
      <c r="U397" s="9"/>
      <c r="V397" s="13">
        <f t="shared" ref="V397:V430" si="34">N397+O397+P397+Q397+R397+S397+T397+U397</f>
        <v>79876</v>
      </c>
      <c r="W397" s="15" t="s">
        <v>33</v>
      </c>
    </row>
    <row r="398" spans="1:23" ht="45" x14ac:dyDescent="0.25">
      <c r="A398" s="5" t="s">
        <v>229</v>
      </c>
      <c r="B398" s="5" t="s">
        <v>129</v>
      </c>
      <c r="C398" s="12" t="s">
        <v>230</v>
      </c>
      <c r="D398" s="9"/>
      <c r="E398" s="9"/>
      <c r="F398" s="9"/>
      <c r="G398" s="9"/>
      <c r="H398" s="9"/>
      <c r="I398" s="9"/>
      <c r="J398" s="9"/>
      <c r="K398" s="9"/>
      <c r="L398" s="9"/>
      <c r="M398" s="9"/>
      <c r="N398" s="13">
        <f t="shared" si="33"/>
        <v>0</v>
      </c>
      <c r="O398" s="9"/>
      <c r="P398" s="9"/>
      <c r="Q398" s="9"/>
      <c r="R398" s="9"/>
      <c r="S398" s="9"/>
      <c r="T398" s="9"/>
      <c r="U398" s="9"/>
      <c r="V398" s="13">
        <f t="shared" si="34"/>
        <v>0</v>
      </c>
      <c r="W398" s="15" t="s">
        <v>33</v>
      </c>
    </row>
    <row r="399" spans="1:23" ht="45" x14ac:dyDescent="0.25">
      <c r="A399" s="5" t="s">
        <v>229</v>
      </c>
      <c r="B399" s="5" t="s">
        <v>132</v>
      </c>
      <c r="C399" s="12" t="s">
        <v>48</v>
      </c>
      <c r="D399" s="9">
        <v>4125</v>
      </c>
      <c r="E399" s="9"/>
      <c r="F399" s="9"/>
      <c r="G399" s="9">
        <v>20</v>
      </c>
      <c r="H399" s="9">
        <v>318</v>
      </c>
      <c r="I399" s="9"/>
      <c r="J399" s="9"/>
      <c r="K399" s="9"/>
      <c r="L399" s="9"/>
      <c r="M399" s="9"/>
      <c r="N399" s="13">
        <f t="shared" si="33"/>
        <v>4463</v>
      </c>
      <c r="O399" s="9"/>
      <c r="P399" s="9">
        <v>420</v>
      </c>
      <c r="Q399" s="9">
        <v>610</v>
      </c>
      <c r="R399" s="9"/>
      <c r="S399" s="9"/>
      <c r="T399" s="9"/>
      <c r="U399" s="9"/>
      <c r="V399" s="13">
        <f t="shared" si="34"/>
        <v>5493</v>
      </c>
      <c r="W399" s="15" t="s">
        <v>53</v>
      </c>
    </row>
    <row r="400" spans="1:23" ht="45" x14ac:dyDescent="0.25">
      <c r="A400" s="5" t="s">
        <v>229</v>
      </c>
      <c r="B400" s="5" t="s">
        <v>66</v>
      </c>
      <c r="C400" s="12" t="s">
        <v>67</v>
      </c>
      <c r="D400" s="9"/>
      <c r="E400" s="9">
        <v>124</v>
      </c>
      <c r="F400" s="9"/>
      <c r="G400" s="9"/>
      <c r="H400" s="9"/>
      <c r="I400" s="9"/>
      <c r="J400" s="9">
        <v>300</v>
      </c>
      <c r="K400" s="9"/>
      <c r="L400" s="9"/>
      <c r="M400" s="9"/>
      <c r="N400" s="13">
        <f t="shared" si="33"/>
        <v>424</v>
      </c>
      <c r="O400" s="9"/>
      <c r="P400" s="9">
        <v>100</v>
      </c>
      <c r="Q400" s="9">
        <v>190</v>
      </c>
      <c r="R400" s="9"/>
      <c r="S400" s="9"/>
      <c r="T400" s="9"/>
      <c r="U400" s="9"/>
      <c r="V400" s="13">
        <f t="shared" si="34"/>
        <v>714</v>
      </c>
      <c r="W400" s="15" t="s">
        <v>33</v>
      </c>
    </row>
    <row r="401" spans="1:23" ht="39" x14ac:dyDescent="0.25">
      <c r="A401" s="5" t="s">
        <v>229</v>
      </c>
      <c r="B401" s="5" t="s">
        <v>39</v>
      </c>
      <c r="C401" s="12" t="s">
        <v>35</v>
      </c>
      <c r="D401" s="9">
        <v>185673</v>
      </c>
      <c r="E401" s="9">
        <v>35</v>
      </c>
      <c r="F401" s="9"/>
      <c r="G401" s="9">
        <v>200</v>
      </c>
      <c r="H401" s="9">
        <v>1900</v>
      </c>
      <c r="I401" s="9"/>
      <c r="J401" s="9">
        <v>5300</v>
      </c>
      <c r="K401" s="9"/>
      <c r="L401" s="9"/>
      <c r="M401" s="9"/>
      <c r="N401" s="13">
        <f t="shared" si="33"/>
        <v>193108</v>
      </c>
      <c r="O401" s="9"/>
      <c r="P401" s="9">
        <v>7192</v>
      </c>
      <c r="Q401" s="9">
        <v>5465</v>
      </c>
      <c r="R401" s="9"/>
      <c r="S401" s="9"/>
      <c r="T401" s="9"/>
      <c r="U401" s="9"/>
      <c r="V401" s="13">
        <f t="shared" si="34"/>
        <v>205765</v>
      </c>
      <c r="W401" s="15" t="s">
        <v>36</v>
      </c>
    </row>
    <row r="402" spans="1:23" ht="30" x14ac:dyDescent="0.25">
      <c r="A402" s="5" t="s">
        <v>229</v>
      </c>
      <c r="B402" s="5" t="s">
        <v>37</v>
      </c>
      <c r="C402" s="12" t="s">
        <v>35</v>
      </c>
      <c r="D402" s="9"/>
      <c r="E402" s="9"/>
      <c r="F402" s="9"/>
      <c r="G402" s="9"/>
      <c r="H402" s="9"/>
      <c r="I402" s="9"/>
      <c r="J402" s="9"/>
      <c r="K402" s="9"/>
      <c r="L402" s="9"/>
      <c r="M402" s="9"/>
      <c r="N402" s="13">
        <f t="shared" si="33"/>
        <v>0</v>
      </c>
      <c r="O402" s="9"/>
      <c r="P402" s="9">
        <v>12340</v>
      </c>
      <c r="Q402" s="9"/>
      <c r="R402" s="9"/>
      <c r="S402" s="9"/>
      <c r="T402" s="9"/>
      <c r="U402" s="9"/>
      <c r="V402" s="13">
        <f t="shared" si="34"/>
        <v>12340</v>
      </c>
      <c r="W402" s="15" t="s">
        <v>38</v>
      </c>
    </row>
    <row r="403" spans="1:23" ht="45" x14ac:dyDescent="0.25">
      <c r="A403" s="5" t="s">
        <v>229</v>
      </c>
      <c r="B403" s="5" t="s">
        <v>44</v>
      </c>
      <c r="C403" s="12" t="s">
        <v>45</v>
      </c>
      <c r="D403" s="9">
        <v>1653</v>
      </c>
      <c r="E403" s="9"/>
      <c r="F403" s="9"/>
      <c r="G403" s="9"/>
      <c r="H403" s="9"/>
      <c r="I403" s="9"/>
      <c r="J403" s="9"/>
      <c r="K403" s="9"/>
      <c r="L403" s="9"/>
      <c r="M403" s="9"/>
      <c r="N403" s="13">
        <f t="shared" si="33"/>
        <v>1653</v>
      </c>
      <c r="O403" s="9"/>
      <c r="P403" s="9">
        <v>140</v>
      </c>
      <c r="Q403" s="9">
        <v>300</v>
      </c>
      <c r="R403" s="9"/>
      <c r="S403" s="9"/>
      <c r="T403" s="9"/>
      <c r="U403" s="9"/>
      <c r="V403" s="13">
        <f t="shared" si="34"/>
        <v>2093</v>
      </c>
      <c r="W403" s="15" t="s">
        <v>46</v>
      </c>
    </row>
    <row r="404" spans="1:23" ht="45" x14ac:dyDescent="0.25">
      <c r="A404" s="5" t="s">
        <v>229</v>
      </c>
      <c r="B404" s="5" t="s">
        <v>50</v>
      </c>
      <c r="C404" s="12" t="s">
        <v>48</v>
      </c>
      <c r="D404" s="9">
        <v>30720</v>
      </c>
      <c r="E404" s="9">
        <v>40</v>
      </c>
      <c r="F404" s="9"/>
      <c r="G404" s="9"/>
      <c r="H404" s="9">
        <v>1300</v>
      </c>
      <c r="I404" s="9">
        <v>1210</v>
      </c>
      <c r="J404" s="9">
        <v>1837</v>
      </c>
      <c r="K404" s="9"/>
      <c r="L404" s="9"/>
      <c r="M404" s="9"/>
      <c r="N404" s="13">
        <f t="shared" si="33"/>
        <v>35107</v>
      </c>
      <c r="O404" s="9"/>
      <c r="P404" s="9">
        <v>4360</v>
      </c>
      <c r="Q404" s="9">
        <v>7665</v>
      </c>
      <c r="R404" s="9"/>
      <c r="S404" s="9"/>
      <c r="T404" s="9"/>
      <c r="U404" s="9"/>
      <c r="V404" s="13">
        <f t="shared" si="34"/>
        <v>47132</v>
      </c>
      <c r="W404" s="15" t="s">
        <v>49</v>
      </c>
    </row>
    <row r="405" spans="1:23" ht="45" x14ac:dyDescent="0.25">
      <c r="A405" s="5" t="s">
        <v>229</v>
      </c>
      <c r="B405" s="5" t="s">
        <v>231</v>
      </c>
      <c r="C405" s="12" t="s">
        <v>48</v>
      </c>
      <c r="D405" s="9">
        <v>7669</v>
      </c>
      <c r="E405" s="9">
        <v>20</v>
      </c>
      <c r="F405" s="9"/>
      <c r="G405" s="9"/>
      <c r="H405" s="9">
        <v>218</v>
      </c>
      <c r="I405" s="9"/>
      <c r="J405" s="9"/>
      <c r="K405" s="9"/>
      <c r="L405" s="9"/>
      <c r="M405" s="9"/>
      <c r="N405" s="13">
        <f t="shared" si="33"/>
        <v>7907</v>
      </c>
      <c r="O405" s="9"/>
      <c r="P405" s="9">
        <v>240</v>
      </c>
      <c r="Q405" s="9">
        <v>810</v>
      </c>
      <c r="R405" s="9">
        <v>1930</v>
      </c>
      <c r="S405" s="9"/>
      <c r="T405" s="9"/>
      <c r="U405" s="9"/>
      <c r="V405" s="13">
        <f t="shared" si="34"/>
        <v>10887</v>
      </c>
      <c r="W405" s="15" t="s">
        <v>49</v>
      </c>
    </row>
    <row r="406" spans="1:23" ht="45" x14ac:dyDescent="0.25">
      <c r="A406" s="5" t="s">
        <v>229</v>
      </c>
      <c r="B406" s="5" t="s">
        <v>232</v>
      </c>
      <c r="C406" s="12" t="s">
        <v>48</v>
      </c>
      <c r="D406" s="9">
        <v>6373</v>
      </c>
      <c r="E406" s="9">
        <v>25</v>
      </c>
      <c r="F406" s="9"/>
      <c r="G406" s="9">
        <v>42</v>
      </c>
      <c r="H406" s="9">
        <v>400</v>
      </c>
      <c r="I406" s="9"/>
      <c r="J406" s="9"/>
      <c r="K406" s="9"/>
      <c r="L406" s="9"/>
      <c r="M406" s="9"/>
      <c r="N406" s="13">
        <f t="shared" si="33"/>
        <v>6840</v>
      </c>
      <c r="O406" s="9"/>
      <c r="P406" s="9">
        <v>240</v>
      </c>
      <c r="Q406" s="9">
        <v>760</v>
      </c>
      <c r="R406" s="9">
        <v>1250</v>
      </c>
      <c r="S406" s="9"/>
      <c r="T406" s="9"/>
      <c r="U406" s="9"/>
      <c r="V406" s="13">
        <f t="shared" si="34"/>
        <v>9090</v>
      </c>
      <c r="W406" s="15" t="s">
        <v>49</v>
      </c>
    </row>
    <row r="407" spans="1:23" ht="45" x14ac:dyDescent="0.25">
      <c r="A407" s="5" t="s">
        <v>229</v>
      </c>
      <c r="B407" s="5" t="s">
        <v>233</v>
      </c>
      <c r="C407" s="12" t="s">
        <v>52</v>
      </c>
      <c r="D407" s="9">
        <v>84297</v>
      </c>
      <c r="E407" s="9">
        <v>298</v>
      </c>
      <c r="F407" s="9"/>
      <c r="G407" s="9">
        <v>985</v>
      </c>
      <c r="H407" s="9">
        <v>9440</v>
      </c>
      <c r="I407" s="9">
        <v>6457</v>
      </c>
      <c r="J407" s="9">
        <v>2840</v>
      </c>
      <c r="K407" s="9">
        <v>10976</v>
      </c>
      <c r="L407" s="9">
        <v>8846</v>
      </c>
      <c r="M407" s="9"/>
      <c r="N407" s="13">
        <f t="shared" si="33"/>
        <v>124139</v>
      </c>
      <c r="O407" s="9"/>
      <c r="P407" s="9">
        <v>4145</v>
      </c>
      <c r="Q407" s="9">
        <v>5100</v>
      </c>
      <c r="R407" s="9">
        <v>150</v>
      </c>
      <c r="S407" s="9"/>
      <c r="T407" s="9"/>
      <c r="U407" s="9"/>
      <c r="V407" s="13">
        <f t="shared" si="34"/>
        <v>133534</v>
      </c>
      <c r="W407" s="15" t="s">
        <v>53</v>
      </c>
    </row>
    <row r="408" spans="1:23" ht="51.75" x14ac:dyDescent="0.25">
      <c r="A408" s="18" t="s">
        <v>229</v>
      </c>
      <c r="B408" s="18" t="s">
        <v>234</v>
      </c>
      <c r="C408" s="12" t="s">
        <v>52</v>
      </c>
      <c r="D408" s="9"/>
      <c r="E408" s="9"/>
      <c r="F408" s="9"/>
      <c r="G408" s="9"/>
      <c r="H408" s="9"/>
      <c r="I408" s="9"/>
      <c r="J408" s="9"/>
      <c r="K408" s="9"/>
      <c r="L408" s="9"/>
      <c r="M408" s="9"/>
      <c r="N408" s="13">
        <f t="shared" si="33"/>
        <v>0</v>
      </c>
      <c r="O408" s="9"/>
      <c r="P408" s="9">
        <v>5963</v>
      </c>
      <c r="Q408" s="9"/>
      <c r="R408" s="9"/>
      <c r="S408" s="9"/>
      <c r="T408" s="9"/>
      <c r="U408" s="9"/>
      <c r="V408" s="13">
        <f t="shared" si="34"/>
        <v>5963</v>
      </c>
      <c r="W408" s="15" t="s">
        <v>53</v>
      </c>
    </row>
    <row r="409" spans="1:23" ht="45" x14ac:dyDescent="0.25">
      <c r="A409" s="5" t="s">
        <v>229</v>
      </c>
      <c r="B409" s="5" t="s">
        <v>60</v>
      </c>
      <c r="C409" s="12" t="s">
        <v>52</v>
      </c>
      <c r="D409" s="9"/>
      <c r="E409" s="9"/>
      <c r="F409" s="9"/>
      <c r="G409" s="9"/>
      <c r="H409" s="9"/>
      <c r="I409" s="9"/>
      <c r="J409" s="9"/>
      <c r="K409" s="9">
        <v>1200</v>
      </c>
      <c r="L409" s="9"/>
      <c r="M409" s="9"/>
      <c r="N409" s="13">
        <f t="shared" si="33"/>
        <v>1200</v>
      </c>
      <c r="O409" s="9"/>
      <c r="P409" s="9"/>
      <c r="Q409" s="9"/>
      <c r="R409" s="9"/>
      <c r="S409" s="9"/>
      <c r="T409" s="9"/>
      <c r="U409" s="9"/>
      <c r="V409" s="13">
        <f t="shared" si="34"/>
        <v>1200</v>
      </c>
      <c r="W409" s="15" t="s">
        <v>53</v>
      </c>
    </row>
    <row r="410" spans="1:23" ht="45" x14ac:dyDescent="0.25">
      <c r="A410" s="5" t="s">
        <v>229</v>
      </c>
      <c r="B410" s="5" t="s">
        <v>54</v>
      </c>
      <c r="C410" s="12" t="s">
        <v>52</v>
      </c>
      <c r="D410" s="9">
        <v>66909</v>
      </c>
      <c r="E410" s="9"/>
      <c r="F410" s="9"/>
      <c r="G410" s="9"/>
      <c r="H410" s="9"/>
      <c r="I410" s="9"/>
      <c r="J410" s="9"/>
      <c r="K410" s="9"/>
      <c r="L410" s="9"/>
      <c r="M410" s="9"/>
      <c r="N410" s="13">
        <f t="shared" si="33"/>
        <v>66909</v>
      </c>
      <c r="O410" s="9"/>
      <c r="P410" s="9"/>
      <c r="Q410" s="9"/>
      <c r="R410" s="9"/>
      <c r="S410" s="9"/>
      <c r="T410" s="9"/>
      <c r="U410" s="9"/>
      <c r="V410" s="13">
        <f t="shared" si="34"/>
        <v>66909</v>
      </c>
      <c r="W410" s="15" t="s">
        <v>53</v>
      </c>
    </row>
    <row r="411" spans="1:23" ht="64.5" x14ac:dyDescent="0.25">
      <c r="A411" s="5" t="s">
        <v>229</v>
      </c>
      <c r="B411" s="5" t="s">
        <v>55</v>
      </c>
      <c r="C411" s="12" t="s">
        <v>52</v>
      </c>
      <c r="D411" s="9">
        <v>2471</v>
      </c>
      <c r="E411" s="9"/>
      <c r="F411" s="9"/>
      <c r="G411" s="9"/>
      <c r="H411" s="9"/>
      <c r="I411" s="9"/>
      <c r="J411" s="9"/>
      <c r="K411" s="9"/>
      <c r="L411" s="9"/>
      <c r="M411" s="9"/>
      <c r="N411" s="13">
        <f t="shared" si="33"/>
        <v>2471</v>
      </c>
      <c r="O411" s="9"/>
      <c r="P411" s="9"/>
      <c r="Q411" s="9"/>
      <c r="R411" s="9"/>
      <c r="S411" s="9"/>
      <c r="T411" s="9"/>
      <c r="U411" s="9"/>
      <c r="V411" s="13">
        <f t="shared" si="34"/>
        <v>2471</v>
      </c>
      <c r="W411" s="15" t="s">
        <v>53</v>
      </c>
    </row>
    <row r="412" spans="1:23" ht="51.75" x14ac:dyDescent="0.25">
      <c r="A412" s="5" t="s">
        <v>229</v>
      </c>
      <c r="B412" s="5" t="s">
        <v>235</v>
      </c>
      <c r="C412" s="12" t="s">
        <v>57</v>
      </c>
      <c r="D412" s="9"/>
      <c r="E412" s="9"/>
      <c r="F412" s="9"/>
      <c r="G412" s="9"/>
      <c r="H412" s="9"/>
      <c r="I412" s="9"/>
      <c r="J412" s="9"/>
      <c r="K412" s="9"/>
      <c r="L412" s="9"/>
      <c r="M412" s="9"/>
      <c r="N412" s="13">
        <f t="shared" si="33"/>
        <v>0</v>
      </c>
      <c r="O412" s="9"/>
      <c r="P412" s="9"/>
      <c r="Q412" s="9"/>
      <c r="R412" s="9"/>
      <c r="S412" s="9"/>
      <c r="T412" s="9"/>
      <c r="U412" s="9"/>
      <c r="V412" s="13">
        <f t="shared" si="34"/>
        <v>0</v>
      </c>
      <c r="W412" s="15" t="s">
        <v>53</v>
      </c>
    </row>
    <row r="413" spans="1:23" ht="45" x14ac:dyDescent="0.25">
      <c r="A413" s="5" t="s">
        <v>229</v>
      </c>
      <c r="B413" s="5" t="s">
        <v>56</v>
      </c>
      <c r="C413" s="12" t="s">
        <v>57</v>
      </c>
      <c r="D413" s="9">
        <v>24495</v>
      </c>
      <c r="E413" s="9">
        <v>1595</v>
      </c>
      <c r="F413" s="9"/>
      <c r="G413" s="9">
        <v>755</v>
      </c>
      <c r="H413" s="9">
        <v>9100</v>
      </c>
      <c r="I413" s="9">
        <v>9600</v>
      </c>
      <c r="J413" s="9">
        <v>1620</v>
      </c>
      <c r="K413" s="9">
        <v>4997</v>
      </c>
      <c r="L413" s="9">
        <v>6735</v>
      </c>
      <c r="M413" s="9"/>
      <c r="N413" s="13">
        <f t="shared" si="33"/>
        <v>58897</v>
      </c>
      <c r="O413" s="9"/>
      <c r="P413" s="9">
        <v>3890</v>
      </c>
      <c r="Q413" s="9">
        <v>7500</v>
      </c>
      <c r="R413" s="9">
        <v>150</v>
      </c>
      <c r="S413" s="9"/>
      <c r="T413" s="9"/>
      <c r="U413" s="9"/>
      <c r="V413" s="13">
        <f t="shared" si="34"/>
        <v>70437</v>
      </c>
      <c r="W413" s="15" t="s">
        <v>53</v>
      </c>
    </row>
    <row r="414" spans="1:23" ht="45" x14ac:dyDescent="0.25">
      <c r="A414" s="5" t="s">
        <v>229</v>
      </c>
      <c r="B414" s="5" t="s">
        <v>60</v>
      </c>
      <c r="C414" s="12" t="s">
        <v>57</v>
      </c>
      <c r="D414" s="9"/>
      <c r="E414" s="9"/>
      <c r="F414" s="9"/>
      <c r="G414" s="9"/>
      <c r="H414" s="9"/>
      <c r="I414" s="9"/>
      <c r="J414" s="9"/>
      <c r="K414" s="9">
        <v>2100</v>
      </c>
      <c r="L414" s="9"/>
      <c r="M414" s="9"/>
      <c r="N414" s="13">
        <f t="shared" si="33"/>
        <v>2100</v>
      </c>
      <c r="O414" s="9"/>
      <c r="P414" s="9"/>
      <c r="Q414" s="9"/>
      <c r="R414" s="9"/>
      <c r="S414" s="9"/>
      <c r="T414" s="9"/>
      <c r="U414" s="9"/>
      <c r="V414" s="13">
        <f t="shared" si="34"/>
        <v>2100</v>
      </c>
      <c r="W414" s="15" t="s">
        <v>53</v>
      </c>
    </row>
    <row r="415" spans="1:23" ht="51.75" x14ac:dyDescent="0.25">
      <c r="A415" s="5" t="s">
        <v>229</v>
      </c>
      <c r="B415" s="5" t="s">
        <v>58</v>
      </c>
      <c r="C415" s="12" t="s">
        <v>57</v>
      </c>
      <c r="D415" s="9">
        <v>6075</v>
      </c>
      <c r="E415" s="9"/>
      <c r="F415" s="9"/>
      <c r="G415" s="9"/>
      <c r="H415" s="9"/>
      <c r="I415" s="9"/>
      <c r="J415" s="9"/>
      <c r="K415" s="9"/>
      <c r="L415" s="9"/>
      <c r="M415" s="9"/>
      <c r="N415" s="13">
        <f t="shared" si="33"/>
        <v>6075</v>
      </c>
      <c r="O415" s="9"/>
      <c r="P415" s="9"/>
      <c r="Q415" s="9"/>
      <c r="R415" s="9"/>
      <c r="S415" s="9"/>
      <c r="T415" s="9"/>
      <c r="U415" s="9"/>
      <c r="V415" s="13">
        <f t="shared" si="34"/>
        <v>6075</v>
      </c>
      <c r="W415" s="15" t="s">
        <v>53</v>
      </c>
    </row>
    <row r="416" spans="1:23" ht="77.25" x14ac:dyDescent="0.25">
      <c r="A416" s="5" t="s">
        <v>229</v>
      </c>
      <c r="B416" s="5" t="s">
        <v>94</v>
      </c>
      <c r="C416" s="12" t="s">
        <v>57</v>
      </c>
      <c r="D416" s="9">
        <v>179</v>
      </c>
      <c r="E416" s="9"/>
      <c r="F416" s="9"/>
      <c r="G416" s="9"/>
      <c r="H416" s="9"/>
      <c r="I416" s="9"/>
      <c r="J416" s="9"/>
      <c r="K416" s="9"/>
      <c r="L416" s="9"/>
      <c r="M416" s="9"/>
      <c r="N416" s="13">
        <f t="shared" si="33"/>
        <v>179</v>
      </c>
      <c r="O416" s="9"/>
      <c r="P416" s="9"/>
      <c r="Q416" s="9"/>
      <c r="R416" s="9"/>
      <c r="S416" s="9"/>
      <c r="T416" s="9"/>
      <c r="U416" s="9"/>
      <c r="V416" s="13">
        <f t="shared" si="34"/>
        <v>179</v>
      </c>
      <c r="W416" s="15" t="s">
        <v>53</v>
      </c>
    </row>
    <row r="417" spans="1:23" ht="45" x14ac:dyDescent="0.25">
      <c r="A417" s="5" t="s">
        <v>229</v>
      </c>
      <c r="B417" s="5" t="s">
        <v>68</v>
      </c>
      <c r="C417" s="12" t="s">
        <v>62</v>
      </c>
      <c r="D417" s="9"/>
      <c r="E417" s="9"/>
      <c r="F417" s="9"/>
      <c r="G417" s="9"/>
      <c r="H417" s="9"/>
      <c r="I417" s="9"/>
      <c r="J417" s="9">
        <v>11520</v>
      </c>
      <c r="K417" s="9"/>
      <c r="L417" s="9">
        <v>2960</v>
      </c>
      <c r="M417" s="9"/>
      <c r="N417" s="13">
        <f t="shared" si="33"/>
        <v>14480</v>
      </c>
      <c r="O417" s="9"/>
      <c r="P417" s="9"/>
      <c r="Q417" s="9"/>
      <c r="R417" s="9"/>
      <c r="S417" s="9"/>
      <c r="T417" s="9"/>
      <c r="U417" s="9"/>
      <c r="V417" s="13">
        <f t="shared" si="34"/>
        <v>14480</v>
      </c>
      <c r="W417" s="15" t="s">
        <v>53</v>
      </c>
    </row>
    <row r="418" spans="1:23" ht="30" x14ac:dyDescent="0.25">
      <c r="A418" s="5" t="s">
        <v>229</v>
      </c>
      <c r="B418" s="5" t="s">
        <v>236</v>
      </c>
      <c r="C418" s="12" t="s">
        <v>64</v>
      </c>
      <c r="D418" s="9"/>
      <c r="E418" s="9"/>
      <c r="F418" s="9"/>
      <c r="G418" s="9">
        <v>110</v>
      </c>
      <c r="H418" s="9">
        <v>1605</v>
      </c>
      <c r="I418" s="9">
        <v>310</v>
      </c>
      <c r="J418" s="9"/>
      <c r="K418" s="9"/>
      <c r="L418" s="9"/>
      <c r="M418" s="9"/>
      <c r="N418" s="13">
        <f t="shared" si="33"/>
        <v>2025</v>
      </c>
      <c r="O418" s="9"/>
      <c r="P418" s="9"/>
      <c r="Q418" s="9">
        <v>80</v>
      </c>
      <c r="R418" s="9"/>
      <c r="S418" s="9"/>
      <c r="T418" s="9"/>
      <c r="U418" s="9"/>
      <c r="V418" s="13">
        <f t="shared" si="34"/>
        <v>2105</v>
      </c>
      <c r="W418" s="15" t="s">
        <v>65</v>
      </c>
    </row>
    <row r="419" spans="1:23" ht="30" x14ac:dyDescent="0.25">
      <c r="A419" s="5" t="s">
        <v>229</v>
      </c>
      <c r="B419" s="5" t="s">
        <v>63</v>
      </c>
      <c r="C419" s="12" t="s">
        <v>64</v>
      </c>
      <c r="D419" s="9"/>
      <c r="E419" s="9">
        <v>124</v>
      </c>
      <c r="F419" s="9"/>
      <c r="G419" s="9"/>
      <c r="H419" s="9"/>
      <c r="I419" s="9"/>
      <c r="J419" s="9">
        <v>695</v>
      </c>
      <c r="K419" s="9"/>
      <c r="L419" s="9"/>
      <c r="M419" s="9"/>
      <c r="N419" s="13">
        <f t="shared" si="33"/>
        <v>819</v>
      </c>
      <c r="O419" s="9"/>
      <c r="P419" s="9"/>
      <c r="Q419" s="9">
        <v>300</v>
      </c>
      <c r="R419" s="9"/>
      <c r="S419" s="9"/>
      <c r="T419" s="9"/>
      <c r="U419" s="9"/>
      <c r="V419" s="13">
        <f t="shared" si="34"/>
        <v>1119</v>
      </c>
      <c r="W419" s="15" t="s">
        <v>65</v>
      </c>
    </row>
    <row r="420" spans="1:23" ht="45" x14ac:dyDescent="0.25">
      <c r="A420" s="5" t="s">
        <v>229</v>
      </c>
      <c r="B420" s="5" t="s">
        <v>71</v>
      </c>
      <c r="C420" s="12" t="s">
        <v>57</v>
      </c>
      <c r="D420" s="9">
        <v>86725</v>
      </c>
      <c r="E420" s="9"/>
      <c r="F420" s="9"/>
      <c r="G420" s="9"/>
      <c r="H420" s="9"/>
      <c r="I420" s="9"/>
      <c r="J420" s="9"/>
      <c r="K420" s="9"/>
      <c r="L420" s="9"/>
      <c r="M420" s="9"/>
      <c r="N420" s="13">
        <f t="shared" si="33"/>
        <v>86725</v>
      </c>
      <c r="O420" s="9"/>
      <c r="P420" s="9"/>
      <c r="Q420" s="9"/>
      <c r="R420" s="9"/>
      <c r="S420" s="9"/>
      <c r="T420" s="9"/>
      <c r="U420" s="9"/>
      <c r="V420" s="13">
        <f t="shared" si="34"/>
        <v>86725</v>
      </c>
      <c r="W420" s="15" t="s">
        <v>53</v>
      </c>
    </row>
    <row r="421" spans="1:23" ht="51.75" x14ac:dyDescent="0.25">
      <c r="A421" s="5" t="s">
        <v>229</v>
      </c>
      <c r="B421" s="5" t="s">
        <v>72</v>
      </c>
      <c r="C421" s="12" t="s">
        <v>57</v>
      </c>
      <c r="D421" s="9">
        <v>1459</v>
      </c>
      <c r="E421" s="9"/>
      <c r="F421" s="9"/>
      <c r="G421" s="9"/>
      <c r="H421" s="9"/>
      <c r="I421" s="9"/>
      <c r="J421" s="9"/>
      <c r="K421" s="9"/>
      <c r="L421" s="9"/>
      <c r="M421" s="9"/>
      <c r="N421" s="13">
        <f t="shared" si="33"/>
        <v>1459</v>
      </c>
      <c r="O421" s="9"/>
      <c r="P421" s="9"/>
      <c r="Q421" s="9"/>
      <c r="R421" s="9"/>
      <c r="S421" s="9"/>
      <c r="T421" s="9"/>
      <c r="U421" s="9"/>
      <c r="V421" s="13">
        <f t="shared" si="34"/>
        <v>1459</v>
      </c>
      <c r="W421" s="15" t="s">
        <v>53</v>
      </c>
    </row>
    <row r="422" spans="1:23" ht="45" x14ac:dyDescent="0.25">
      <c r="A422" s="5" t="s">
        <v>229</v>
      </c>
      <c r="B422" s="5" t="s">
        <v>237</v>
      </c>
      <c r="C422" s="12" t="s">
        <v>74</v>
      </c>
      <c r="D422" s="9">
        <v>4951</v>
      </c>
      <c r="E422" s="9"/>
      <c r="F422" s="9"/>
      <c r="G422" s="9"/>
      <c r="H422" s="9"/>
      <c r="I422" s="9"/>
      <c r="J422" s="9"/>
      <c r="K422" s="9"/>
      <c r="L422" s="9"/>
      <c r="M422" s="9"/>
      <c r="N422" s="13">
        <f t="shared" si="33"/>
        <v>4951</v>
      </c>
      <c r="O422" s="9"/>
      <c r="P422" s="9"/>
      <c r="Q422" s="9"/>
      <c r="R422" s="9"/>
      <c r="S422" s="9"/>
      <c r="T422" s="9"/>
      <c r="U422" s="9"/>
      <c r="V422" s="13">
        <f t="shared" si="34"/>
        <v>4951</v>
      </c>
      <c r="W422" s="15" t="s">
        <v>53</v>
      </c>
    </row>
    <row r="423" spans="1:23" ht="45" x14ac:dyDescent="0.25">
      <c r="A423" s="5" t="s">
        <v>229</v>
      </c>
      <c r="B423" s="5" t="s">
        <v>238</v>
      </c>
      <c r="C423" s="12" t="s">
        <v>74</v>
      </c>
      <c r="D423" s="9">
        <v>156</v>
      </c>
      <c r="E423" s="9"/>
      <c r="F423" s="9"/>
      <c r="G423" s="9"/>
      <c r="H423" s="9"/>
      <c r="I423" s="9"/>
      <c r="J423" s="9"/>
      <c r="K423" s="9"/>
      <c r="L423" s="9"/>
      <c r="M423" s="9"/>
      <c r="N423" s="13">
        <f t="shared" si="33"/>
        <v>156</v>
      </c>
      <c r="O423" s="9"/>
      <c r="P423" s="9"/>
      <c r="Q423" s="9"/>
      <c r="R423" s="9"/>
      <c r="S423" s="9"/>
      <c r="T423" s="9"/>
      <c r="U423" s="9"/>
      <c r="V423" s="13">
        <f t="shared" si="34"/>
        <v>156</v>
      </c>
      <c r="W423" s="15" t="s">
        <v>53</v>
      </c>
    </row>
    <row r="424" spans="1:23" ht="45" x14ac:dyDescent="0.25">
      <c r="A424" s="5" t="s">
        <v>229</v>
      </c>
      <c r="B424" s="5" t="s">
        <v>194</v>
      </c>
      <c r="C424" s="12" t="s">
        <v>52</v>
      </c>
      <c r="D424" s="9">
        <v>901</v>
      </c>
      <c r="E424" s="9"/>
      <c r="F424" s="9"/>
      <c r="G424" s="9"/>
      <c r="H424" s="9"/>
      <c r="I424" s="9"/>
      <c r="J424" s="9"/>
      <c r="K424" s="9"/>
      <c r="L424" s="9"/>
      <c r="M424" s="9"/>
      <c r="N424" s="13">
        <f t="shared" si="33"/>
        <v>901</v>
      </c>
      <c r="O424" s="9"/>
      <c r="P424" s="9"/>
      <c r="Q424" s="9"/>
      <c r="R424" s="9"/>
      <c r="S424" s="9"/>
      <c r="T424" s="9"/>
      <c r="U424" s="9"/>
      <c r="V424" s="13">
        <f t="shared" si="34"/>
        <v>901</v>
      </c>
      <c r="W424" s="15" t="s">
        <v>53</v>
      </c>
    </row>
    <row r="425" spans="1:23" ht="45" x14ac:dyDescent="0.25">
      <c r="A425" s="5" t="s">
        <v>229</v>
      </c>
      <c r="B425" s="5" t="s">
        <v>239</v>
      </c>
      <c r="C425" s="12" t="s">
        <v>52</v>
      </c>
      <c r="D425" s="9">
        <v>61</v>
      </c>
      <c r="E425" s="9"/>
      <c r="F425" s="9"/>
      <c r="G425" s="9"/>
      <c r="H425" s="9"/>
      <c r="I425" s="9"/>
      <c r="J425" s="9"/>
      <c r="K425" s="9"/>
      <c r="L425" s="9"/>
      <c r="M425" s="9"/>
      <c r="N425" s="13">
        <f t="shared" si="33"/>
        <v>61</v>
      </c>
      <c r="O425" s="9"/>
      <c r="P425" s="9"/>
      <c r="Q425" s="9"/>
      <c r="R425" s="9"/>
      <c r="S425" s="9"/>
      <c r="T425" s="9"/>
      <c r="U425" s="9"/>
      <c r="V425" s="13">
        <f t="shared" si="34"/>
        <v>61</v>
      </c>
      <c r="W425" s="15" t="s">
        <v>53</v>
      </c>
    </row>
    <row r="426" spans="1:23" ht="45" x14ac:dyDescent="0.25">
      <c r="A426" s="5" t="s">
        <v>229</v>
      </c>
      <c r="B426" s="5" t="s">
        <v>76</v>
      </c>
      <c r="C426" s="12" t="s">
        <v>52</v>
      </c>
      <c r="D426" s="9">
        <v>24633</v>
      </c>
      <c r="E426" s="9"/>
      <c r="F426" s="9"/>
      <c r="G426" s="9"/>
      <c r="H426" s="9"/>
      <c r="I426" s="9"/>
      <c r="J426" s="9"/>
      <c r="K426" s="9"/>
      <c r="L426" s="9"/>
      <c r="M426" s="9"/>
      <c r="N426" s="13">
        <f t="shared" si="33"/>
        <v>24633</v>
      </c>
      <c r="O426" s="9"/>
      <c r="P426" s="9"/>
      <c r="Q426" s="9"/>
      <c r="R426" s="9"/>
      <c r="S426" s="9"/>
      <c r="T426" s="9"/>
      <c r="U426" s="9"/>
      <c r="V426" s="13">
        <f t="shared" si="34"/>
        <v>24633</v>
      </c>
      <c r="W426" s="15" t="s">
        <v>53</v>
      </c>
    </row>
    <row r="427" spans="1:23" ht="64.5" x14ac:dyDescent="0.25">
      <c r="A427" s="5" t="s">
        <v>229</v>
      </c>
      <c r="B427" s="5" t="s">
        <v>77</v>
      </c>
      <c r="C427" s="12" t="s">
        <v>52</v>
      </c>
      <c r="D427" s="9">
        <v>1369</v>
      </c>
      <c r="E427" s="9"/>
      <c r="F427" s="9"/>
      <c r="G427" s="9"/>
      <c r="H427" s="9"/>
      <c r="I427" s="9"/>
      <c r="J427" s="9"/>
      <c r="K427" s="9"/>
      <c r="L427" s="9"/>
      <c r="M427" s="9"/>
      <c r="N427" s="13">
        <f t="shared" si="33"/>
        <v>1369</v>
      </c>
      <c r="O427" s="9"/>
      <c r="P427" s="9"/>
      <c r="Q427" s="9"/>
      <c r="R427" s="9"/>
      <c r="S427" s="9"/>
      <c r="T427" s="9"/>
      <c r="U427" s="9"/>
      <c r="V427" s="13">
        <f t="shared" si="34"/>
        <v>1369</v>
      </c>
      <c r="W427" s="15" t="s">
        <v>53</v>
      </c>
    </row>
    <row r="428" spans="1:23" ht="30" x14ac:dyDescent="0.25">
      <c r="A428" s="5" t="s">
        <v>229</v>
      </c>
      <c r="B428" s="5" t="s">
        <v>78</v>
      </c>
      <c r="C428" s="12" t="s">
        <v>79</v>
      </c>
      <c r="D428" s="9"/>
      <c r="E428" s="9"/>
      <c r="F428" s="9"/>
      <c r="G428" s="9"/>
      <c r="H428" s="9"/>
      <c r="I428" s="9"/>
      <c r="J428" s="9"/>
      <c r="K428" s="9"/>
      <c r="L428" s="9"/>
      <c r="M428" s="9"/>
      <c r="N428" s="13">
        <f t="shared" si="33"/>
        <v>0</v>
      </c>
      <c r="O428" s="9"/>
      <c r="P428" s="9"/>
      <c r="Q428" s="9"/>
      <c r="R428" s="9"/>
      <c r="S428" s="9"/>
      <c r="T428" s="9">
        <v>7871</v>
      </c>
      <c r="U428" s="9"/>
      <c r="V428" s="13">
        <f t="shared" si="34"/>
        <v>7871</v>
      </c>
      <c r="W428" s="15" t="s">
        <v>65</v>
      </c>
    </row>
    <row r="429" spans="1:23" ht="45" x14ac:dyDescent="0.25">
      <c r="A429" s="5" t="s">
        <v>229</v>
      </c>
      <c r="B429" s="5" t="s">
        <v>80</v>
      </c>
      <c r="C429" s="12"/>
      <c r="D429" s="9">
        <v>9964</v>
      </c>
      <c r="E429" s="9"/>
      <c r="F429" s="9"/>
      <c r="G429" s="9"/>
      <c r="H429" s="9"/>
      <c r="I429" s="9"/>
      <c r="J429" s="9"/>
      <c r="K429" s="9"/>
      <c r="L429" s="9"/>
      <c r="M429" s="9"/>
      <c r="N429" s="13">
        <f t="shared" si="33"/>
        <v>9964</v>
      </c>
      <c r="O429" s="9"/>
      <c r="P429" s="9"/>
      <c r="Q429" s="9"/>
      <c r="R429" s="9"/>
      <c r="S429" s="9"/>
      <c r="T429" s="9"/>
      <c r="U429" s="9"/>
      <c r="V429" s="13">
        <f t="shared" si="34"/>
        <v>9964</v>
      </c>
      <c r="W429" s="15" t="s">
        <v>33</v>
      </c>
    </row>
    <row r="430" spans="1:23" ht="45" x14ac:dyDescent="0.25">
      <c r="A430" s="5" t="s">
        <v>229</v>
      </c>
      <c r="B430" s="5" t="s">
        <v>154</v>
      </c>
      <c r="C430" s="12"/>
      <c r="D430" s="9">
        <v>10379</v>
      </c>
      <c r="E430" s="9"/>
      <c r="F430" s="9"/>
      <c r="G430" s="9"/>
      <c r="H430" s="9"/>
      <c r="I430" s="9"/>
      <c r="J430" s="9"/>
      <c r="K430" s="9"/>
      <c r="L430" s="9"/>
      <c r="M430" s="9"/>
      <c r="N430" s="13">
        <f t="shared" si="33"/>
        <v>10379</v>
      </c>
      <c r="O430" s="9"/>
      <c r="P430" s="9"/>
      <c r="Q430" s="9"/>
      <c r="R430" s="9"/>
      <c r="S430" s="9"/>
      <c r="T430" s="9"/>
      <c r="U430" s="9"/>
      <c r="V430" s="13">
        <f t="shared" si="34"/>
        <v>10379</v>
      </c>
      <c r="W430" s="15" t="s">
        <v>33</v>
      </c>
    </row>
    <row r="431" spans="1:23" x14ac:dyDescent="0.25">
      <c r="A431" s="23" t="s">
        <v>229</v>
      </c>
      <c r="B431" s="23" t="s">
        <v>82</v>
      </c>
      <c r="C431" s="24"/>
      <c r="D431" s="14">
        <f t="shared" ref="D431:V431" si="35">SUM(D397:D430)</f>
        <v>622245</v>
      </c>
      <c r="E431" s="14">
        <f t="shared" si="35"/>
        <v>4839</v>
      </c>
      <c r="F431" s="14">
        <f t="shared" si="35"/>
        <v>0</v>
      </c>
      <c r="G431" s="14">
        <f t="shared" si="35"/>
        <v>2472</v>
      </c>
      <c r="H431" s="14">
        <f t="shared" si="35"/>
        <v>26061</v>
      </c>
      <c r="I431" s="14">
        <f t="shared" si="35"/>
        <v>19977</v>
      </c>
      <c r="J431" s="14">
        <f t="shared" si="35"/>
        <v>24942</v>
      </c>
      <c r="K431" s="14">
        <f t="shared" si="35"/>
        <v>19273</v>
      </c>
      <c r="L431" s="14">
        <f t="shared" si="35"/>
        <v>18541</v>
      </c>
      <c r="M431" s="14">
        <f t="shared" si="35"/>
        <v>0</v>
      </c>
      <c r="N431" s="14">
        <f t="shared" si="35"/>
        <v>738350</v>
      </c>
      <c r="O431" s="14">
        <f t="shared" si="35"/>
        <v>0</v>
      </c>
      <c r="P431" s="14">
        <f t="shared" si="35"/>
        <v>44875</v>
      </c>
      <c r="Q431" s="14">
        <f t="shared" si="35"/>
        <v>33755</v>
      </c>
      <c r="R431" s="14">
        <f t="shared" si="35"/>
        <v>3580</v>
      </c>
      <c r="S431" s="14">
        <f t="shared" si="35"/>
        <v>0</v>
      </c>
      <c r="T431" s="14">
        <f t="shared" si="35"/>
        <v>7871</v>
      </c>
      <c r="U431" s="14">
        <f t="shared" si="35"/>
        <v>0</v>
      </c>
      <c r="V431" s="14">
        <f t="shared" si="35"/>
        <v>828431</v>
      </c>
    </row>
    <row r="432" spans="1:23" ht="45" x14ac:dyDescent="0.25">
      <c r="A432" s="5" t="s">
        <v>240</v>
      </c>
      <c r="B432" s="5" t="s">
        <v>31</v>
      </c>
      <c r="C432" s="12" t="s">
        <v>32</v>
      </c>
      <c r="D432" s="9">
        <v>43064</v>
      </c>
      <c r="E432" s="9">
        <v>1300</v>
      </c>
      <c r="F432" s="9"/>
      <c r="G432" s="9">
        <v>420</v>
      </c>
      <c r="H432" s="9">
        <v>2000</v>
      </c>
      <c r="I432" s="9">
        <v>2300</v>
      </c>
      <c r="J432" s="9">
        <v>6505</v>
      </c>
      <c r="K432" s="9"/>
      <c r="L432" s="9"/>
      <c r="M432" s="9"/>
      <c r="N432" s="13">
        <f t="shared" ref="N432:N453" si="36">D432+E432+F432+G432+H432+I432+J432+K432+L432+M432</f>
        <v>55589</v>
      </c>
      <c r="O432" s="9"/>
      <c r="P432" s="9">
        <v>11300</v>
      </c>
      <c r="Q432" s="9">
        <v>14050</v>
      </c>
      <c r="R432" s="9"/>
      <c r="S432" s="9"/>
      <c r="T432" s="9"/>
      <c r="U432" s="9"/>
      <c r="V432" s="13">
        <f t="shared" ref="V432:V453" si="37">N432+O432+P432+Q432+R432+S432+T432+U432</f>
        <v>80939</v>
      </c>
      <c r="W432" s="15" t="s">
        <v>33</v>
      </c>
    </row>
    <row r="433" spans="1:23" ht="45" x14ac:dyDescent="0.25">
      <c r="A433" s="5" t="s">
        <v>240</v>
      </c>
      <c r="B433" s="5" t="s">
        <v>66</v>
      </c>
      <c r="C433" s="12" t="s">
        <v>67</v>
      </c>
      <c r="D433" s="9"/>
      <c r="E433" s="9"/>
      <c r="F433" s="9"/>
      <c r="G433" s="9"/>
      <c r="H433" s="9"/>
      <c r="I433" s="9"/>
      <c r="J433" s="9">
        <v>264</v>
      </c>
      <c r="K433" s="9"/>
      <c r="L433" s="9"/>
      <c r="M433" s="9"/>
      <c r="N433" s="13">
        <f t="shared" si="36"/>
        <v>264</v>
      </c>
      <c r="O433" s="9"/>
      <c r="P433" s="9">
        <v>50</v>
      </c>
      <c r="Q433" s="9">
        <v>100</v>
      </c>
      <c r="R433" s="9"/>
      <c r="S433" s="9"/>
      <c r="T433" s="9"/>
      <c r="U433" s="9"/>
      <c r="V433" s="13">
        <f t="shared" si="37"/>
        <v>414</v>
      </c>
      <c r="W433" s="15" t="s">
        <v>33</v>
      </c>
    </row>
    <row r="434" spans="1:23" ht="39" x14ac:dyDescent="0.25">
      <c r="A434" s="5" t="s">
        <v>240</v>
      </c>
      <c r="B434" s="5" t="s">
        <v>241</v>
      </c>
      <c r="C434" s="12" t="s">
        <v>35</v>
      </c>
      <c r="D434" s="9">
        <v>70314</v>
      </c>
      <c r="E434" s="9">
        <v>60</v>
      </c>
      <c r="F434" s="9"/>
      <c r="G434" s="9">
        <v>160</v>
      </c>
      <c r="H434" s="9">
        <v>1600</v>
      </c>
      <c r="I434" s="9">
        <v>1000</v>
      </c>
      <c r="J434" s="9">
        <v>2700</v>
      </c>
      <c r="K434" s="9"/>
      <c r="L434" s="9"/>
      <c r="M434" s="9"/>
      <c r="N434" s="13">
        <f t="shared" si="36"/>
        <v>75834</v>
      </c>
      <c r="O434" s="9"/>
      <c r="P434" s="9">
        <v>5500</v>
      </c>
      <c r="Q434" s="9">
        <v>6800</v>
      </c>
      <c r="R434" s="9"/>
      <c r="S434" s="9"/>
      <c r="T434" s="9"/>
      <c r="U434" s="9"/>
      <c r="V434" s="13">
        <f t="shared" si="37"/>
        <v>88134</v>
      </c>
      <c r="W434" s="15" t="s">
        <v>36</v>
      </c>
    </row>
    <row r="435" spans="1:23" ht="64.5" x14ac:dyDescent="0.25">
      <c r="A435" s="18" t="s">
        <v>240</v>
      </c>
      <c r="B435" s="18" t="s">
        <v>242</v>
      </c>
      <c r="C435" s="19" t="s">
        <v>146</v>
      </c>
      <c r="D435" s="9"/>
      <c r="E435" s="9"/>
      <c r="F435" s="9"/>
      <c r="G435" s="9"/>
      <c r="H435" s="9"/>
      <c r="I435" s="9"/>
      <c r="J435" s="9"/>
      <c r="K435" s="9"/>
      <c r="L435" s="9"/>
      <c r="M435" s="9"/>
      <c r="N435" s="13">
        <f t="shared" si="36"/>
        <v>0</v>
      </c>
      <c r="O435" s="9"/>
      <c r="P435" s="9">
        <v>4069</v>
      </c>
      <c r="Q435" s="9"/>
      <c r="R435" s="9"/>
      <c r="S435" s="9"/>
      <c r="T435" s="9"/>
      <c r="U435" s="9"/>
      <c r="V435" s="13">
        <f t="shared" si="37"/>
        <v>4069</v>
      </c>
      <c r="W435" s="15" t="s">
        <v>36</v>
      </c>
    </row>
    <row r="436" spans="1:23" ht="39" x14ac:dyDescent="0.25">
      <c r="A436" s="5" t="s">
        <v>240</v>
      </c>
      <c r="B436" s="5" t="s">
        <v>243</v>
      </c>
      <c r="C436" s="19" t="s">
        <v>146</v>
      </c>
      <c r="D436" s="9"/>
      <c r="E436" s="9"/>
      <c r="F436" s="9"/>
      <c r="G436" s="9"/>
      <c r="H436" s="9"/>
      <c r="I436" s="9"/>
      <c r="J436" s="9"/>
      <c r="K436" s="9"/>
      <c r="L436" s="9"/>
      <c r="M436" s="9"/>
      <c r="N436" s="13">
        <f t="shared" si="36"/>
        <v>0</v>
      </c>
      <c r="O436" s="9"/>
      <c r="P436" s="9">
        <v>60</v>
      </c>
      <c r="Q436" s="9"/>
      <c r="R436" s="9"/>
      <c r="S436" s="9"/>
      <c r="T436" s="9"/>
      <c r="U436" s="9"/>
      <c r="V436" s="13">
        <f t="shared" si="37"/>
        <v>60</v>
      </c>
      <c r="W436" s="15" t="s">
        <v>36</v>
      </c>
    </row>
    <row r="437" spans="1:23" ht="39" x14ac:dyDescent="0.25">
      <c r="A437" s="5" t="s">
        <v>240</v>
      </c>
      <c r="B437" s="5" t="s">
        <v>244</v>
      </c>
      <c r="C437" s="19" t="s">
        <v>146</v>
      </c>
      <c r="D437" s="9"/>
      <c r="E437" s="9"/>
      <c r="F437" s="9"/>
      <c r="G437" s="9"/>
      <c r="H437" s="9"/>
      <c r="I437" s="9"/>
      <c r="J437" s="9"/>
      <c r="K437" s="9"/>
      <c r="L437" s="9"/>
      <c r="M437" s="9"/>
      <c r="N437" s="13">
        <f t="shared" si="36"/>
        <v>0</v>
      </c>
      <c r="O437" s="9"/>
      <c r="P437" s="9">
        <v>1025</v>
      </c>
      <c r="Q437" s="9"/>
      <c r="R437" s="9"/>
      <c r="S437" s="9"/>
      <c r="T437" s="9"/>
      <c r="U437" s="9"/>
      <c r="V437" s="13">
        <f t="shared" si="37"/>
        <v>1025</v>
      </c>
      <c r="W437" s="15" t="s">
        <v>36</v>
      </c>
    </row>
    <row r="438" spans="1:23" ht="45" x14ac:dyDescent="0.25">
      <c r="A438" s="5" t="s">
        <v>240</v>
      </c>
      <c r="B438" s="5" t="s">
        <v>245</v>
      </c>
      <c r="C438" s="12" t="s">
        <v>45</v>
      </c>
      <c r="D438" s="9">
        <v>819</v>
      </c>
      <c r="E438" s="9">
        <v>40</v>
      </c>
      <c r="F438" s="9"/>
      <c r="G438" s="9"/>
      <c r="H438" s="9"/>
      <c r="I438" s="9"/>
      <c r="J438" s="9"/>
      <c r="K438" s="9"/>
      <c r="L438" s="9"/>
      <c r="M438" s="9"/>
      <c r="N438" s="13">
        <f t="shared" si="36"/>
        <v>859</v>
      </c>
      <c r="O438" s="9"/>
      <c r="P438" s="9"/>
      <c r="Q438" s="9">
        <v>1600</v>
      </c>
      <c r="R438" s="9"/>
      <c r="S438" s="9"/>
      <c r="T438" s="9"/>
      <c r="U438" s="9"/>
      <c r="V438" s="13">
        <f t="shared" si="37"/>
        <v>2459</v>
      </c>
      <c r="W438" s="15" t="s">
        <v>46</v>
      </c>
    </row>
    <row r="439" spans="1:23" ht="45" x14ac:dyDescent="0.25">
      <c r="A439" s="5" t="s">
        <v>240</v>
      </c>
      <c r="B439" s="5" t="s">
        <v>246</v>
      </c>
      <c r="C439" s="12" t="s">
        <v>174</v>
      </c>
      <c r="D439" s="9">
        <v>8249</v>
      </c>
      <c r="E439" s="9">
        <v>230</v>
      </c>
      <c r="F439" s="9"/>
      <c r="G439" s="9">
        <v>105</v>
      </c>
      <c r="H439" s="9">
        <v>600</v>
      </c>
      <c r="I439" s="9">
        <v>1100</v>
      </c>
      <c r="J439" s="9">
        <v>240</v>
      </c>
      <c r="K439" s="9"/>
      <c r="L439" s="9"/>
      <c r="M439" s="9"/>
      <c r="N439" s="13">
        <f t="shared" si="36"/>
        <v>10524</v>
      </c>
      <c r="O439" s="9"/>
      <c r="P439" s="9">
        <v>80</v>
      </c>
      <c r="Q439" s="9">
        <v>1000</v>
      </c>
      <c r="R439" s="9"/>
      <c r="S439" s="9"/>
      <c r="T439" s="9"/>
      <c r="U439" s="9"/>
      <c r="V439" s="13">
        <f t="shared" si="37"/>
        <v>11604</v>
      </c>
      <c r="W439" s="15" t="s">
        <v>53</v>
      </c>
    </row>
    <row r="440" spans="1:23" ht="45" x14ac:dyDescent="0.25">
      <c r="A440" s="5" t="s">
        <v>240</v>
      </c>
      <c r="B440" s="5" t="s">
        <v>247</v>
      </c>
      <c r="C440" s="12" t="s">
        <v>48</v>
      </c>
      <c r="D440" s="9">
        <v>6731</v>
      </c>
      <c r="E440" s="9">
        <v>45</v>
      </c>
      <c r="F440" s="9"/>
      <c r="G440" s="9">
        <v>50</v>
      </c>
      <c r="H440" s="9">
        <v>570</v>
      </c>
      <c r="I440" s="9">
        <v>400</v>
      </c>
      <c r="J440" s="9">
        <v>120</v>
      </c>
      <c r="K440" s="9"/>
      <c r="L440" s="9"/>
      <c r="M440" s="9"/>
      <c r="N440" s="13">
        <f t="shared" si="36"/>
        <v>7916</v>
      </c>
      <c r="O440" s="9">
        <v>14</v>
      </c>
      <c r="P440" s="9">
        <v>1230</v>
      </c>
      <c r="Q440" s="9">
        <v>370</v>
      </c>
      <c r="R440" s="9">
        <v>1300</v>
      </c>
      <c r="S440" s="9"/>
      <c r="T440" s="9"/>
      <c r="U440" s="9"/>
      <c r="V440" s="13">
        <f t="shared" si="37"/>
        <v>10830</v>
      </c>
      <c r="W440" s="15" t="s">
        <v>49</v>
      </c>
    </row>
    <row r="441" spans="1:23" ht="45" x14ac:dyDescent="0.25">
      <c r="A441" s="5" t="s">
        <v>240</v>
      </c>
      <c r="B441" s="5" t="s">
        <v>248</v>
      </c>
      <c r="C441" s="12" t="s">
        <v>48</v>
      </c>
      <c r="D441" s="9">
        <v>7505</v>
      </c>
      <c r="E441" s="9">
        <v>45</v>
      </c>
      <c r="F441" s="9"/>
      <c r="G441" s="9">
        <v>45</v>
      </c>
      <c r="H441" s="9">
        <v>190</v>
      </c>
      <c r="I441" s="9">
        <v>200</v>
      </c>
      <c r="J441" s="9">
        <v>60</v>
      </c>
      <c r="K441" s="9"/>
      <c r="L441" s="9"/>
      <c r="M441" s="9"/>
      <c r="N441" s="13">
        <f t="shared" si="36"/>
        <v>8045</v>
      </c>
      <c r="O441" s="9"/>
      <c r="P441" s="9">
        <v>430</v>
      </c>
      <c r="Q441" s="9">
        <v>230</v>
      </c>
      <c r="R441" s="9">
        <v>1524</v>
      </c>
      <c r="S441" s="9"/>
      <c r="T441" s="9"/>
      <c r="U441" s="9"/>
      <c r="V441" s="13">
        <f t="shared" si="37"/>
        <v>10229</v>
      </c>
      <c r="W441" s="15" t="s">
        <v>49</v>
      </c>
    </row>
    <row r="442" spans="1:23" ht="45" x14ac:dyDescent="0.25">
      <c r="A442" s="5" t="s">
        <v>240</v>
      </c>
      <c r="B442" s="5" t="s">
        <v>249</v>
      </c>
      <c r="C442" s="12" t="s">
        <v>48</v>
      </c>
      <c r="D442" s="9">
        <v>31464</v>
      </c>
      <c r="E442" s="9">
        <v>335</v>
      </c>
      <c r="F442" s="9"/>
      <c r="G442" s="9">
        <v>450</v>
      </c>
      <c r="H442" s="9">
        <v>2500</v>
      </c>
      <c r="I442" s="9">
        <v>5730</v>
      </c>
      <c r="J442" s="9">
        <v>1995</v>
      </c>
      <c r="K442" s="9"/>
      <c r="L442" s="9"/>
      <c r="M442" s="9"/>
      <c r="N442" s="13">
        <f t="shared" si="36"/>
        <v>42474</v>
      </c>
      <c r="O442" s="9">
        <v>70</v>
      </c>
      <c r="P442" s="9">
        <v>10410</v>
      </c>
      <c r="Q442" s="9">
        <v>4500</v>
      </c>
      <c r="R442" s="9"/>
      <c r="S442" s="9"/>
      <c r="T442" s="9"/>
      <c r="U442" s="9"/>
      <c r="V442" s="13">
        <f t="shared" si="37"/>
        <v>57454</v>
      </c>
      <c r="W442" s="15" t="s">
        <v>49</v>
      </c>
    </row>
    <row r="443" spans="1:23" ht="51.75" x14ac:dyDescent="0.25">
      <c r="A443" s="5" t="s">
        <v>240</v>
      </c>
      <c r="B443" s="5" t="s">
        <v>250</v>
      </c>
      <c r="C443" s="12" t="s">
        <v>48</v>
      </c>
      <c r="D443" s="9"/>
      <c r="E443" s="9"/>
      <c r="F443" s="9"/>
      <c r="G443" s="9"/>
      <c r="H443" s="9"/>
      <c r="I443" s="9"/>
      <c r="J443" s="9"/>
      <c r="K443" s="9"/>
      <c r="L443" s="9"/>
      <c r="M443" s="9"/>
      <c r="N443" s="13">
        <f t="shared" si="36"/>
        <v>0</v>
      </c>
      <c r="O443" s="9"/>
      <c r="P443" s="9"/>
      <c r="Q443" s="9"/>
      <c r="R443" s="9"/>
      <c r="S443" s="9"/>
      <c r="T443" s="9"/>
      <c r="U443" s="9"/>
      <c r="V443" s="13">
        <f t="shared" si="37"/>
        <v>0</v>
      </c>
      <c r="W443" s="15" t="s">
        <v>49</v>
      </c>
    </row>
    <row r="444" spans="1:23" ht="45" x14ac:dyDescent="0.25">
      <c r="A444" s="5" t="s">
        <v>240</v>
      </c>
      <c r="B444" s="5" t="s">
        <v>88</v>
      </c>
      <c r="C444" s="19" t="s">
        <v>48</v>
      </c>
      <c r="D444" s="9"/>
      <c r="E444" s="9"/>
      <c r="F444" s="9"/>
      <c r="G444" s="9"/>
      <c r="H444" s="9"/>
      <c r="I444" s="9"/>
      <c r="J444" s="9"/>
      <c r="K444" s="9"/>
      <c r="L444" s="9"/>
      <c r="M444" s="9"/>
      <c r="N444" s="13">
        <f t="shared" si="36"/>
        <v>0</v>
      </c>
      <c r="O444" s="9"/>
      <c r="P444" s="9"/>
      <c r="Q444" s="9"/>
      <c r="R444" s="9"/>
      <c r="S444" s="9"/>
      <c r="T444" s="9"/>
      <c r="U444" s="9"/>
      <c r="V444" s="13">
        <f t="shared" si="37"/>
        <v>0</v>
      </c>
      <c r="W444" s="15" t="s">
        <v>49</v>
      </c>
    </row>
    <row r="445" spans="1:23" ht="45" x14ac:dyDescent="0.25">
      <c r="A445" s="5" t="s">
        <v>240</v>
      </c>
      <c r="B445" s="5" t="s">
        <v>251</v>
      </c>
      <c r="C445" s="12" t="s">
        <v>48</v>
      </c>
      <c r="D445" s="9"/>
      <c r="E445" s="9"/>
      <c r="F445" s="9"/>
      <c r="G445" s="9"/>
      <c r="H445" s="9"/>
      <c r="I445" s="9"/>
      <c r="J445" s="9"/>
      <c r="K445" s="9"/>
      <c r="L445" s="9"/>
      <c r="M445" s="9"/>
      <c r="N445" s="13">
        <f t="shared" si="36"/>
        <v>0</v>
      </c>
      <c r="O445" s="9"/>
      <c r="P445" s="9">
        <v>5190</v>
      </c>
      <c r="Q445" s="9"/>
      <c r="R445" s="9"/>
      <c r="S445" s="9"/>
      <c r="T445" s="9"/>
      <c r="U445" s="9"/>
      <c r="V445" s="13">
        <f t="shared" si="37"/>
        <v>5190</v>
      </c>
      <c r="W445" s="15" t="s">
        <v>49</v>
      </c>
    </row>
    <row r="446" spans="1:23" ht="45" x14ac:dyDescent="0.25">
      <c r="A446" s="5" t="s">
        <v>240</v>
      </c>
      <c r="B446" s="5" t="s">
        <v>68</v>
      </c>
      <c r="C446" s="12" t="s">
        <v>62</v>
      </c>
      <c r="D446" s="9"/>
      <c r="E446" s="9"/>
      <c r="F446" s="9"/>
      <c r="G446" s="9"/>
      <c r="H446" s="9"/>
      <c r="I446" s="9"/>
      <c r="J446" s="9">
        <v>6200</v>
      </c>
      <c r="K446" s="9"/>
      <c r="L446" s="9">
        <v>8200</v>
      </c>
      <c r="M446" s="9"/>
      <c r="N446" s="13">
        <f t="shared" si="36"/>
        <v>14400</v>
      </c>
      <c r="O446" s="9"/>
      <c r="P446" s="9"/>
      <c r="Q446" s="9"/>
      <c r="R446" s="9"/>
      <c r="S446" s="9"/>
      <c r="T446" s="9"/>
      <c r="U446" s="9"/>
      <c r="V446" s="13">
        <f t="shared" si="37"/>
        <v>14400</v>
      </c>
      <c r="W446" s="15" t="s">
        <v>53</v>
      </c>
    </row>
    <row r="447" spans="1:23" ht="51.75" x14ac:dyDescent="0.25">
      <c r="A447" s="5" t="s">
        <v>240</v>
      </c>
      <c r="B447" s="5" t="s">
        <v>252</v>
      </c>
      <c r="C447" s="12" t="s">
        <v>64</v>
      </c>
      <c r="D447" s="9"/>
      <c r="E447" s="9">
        <v>120</v>
      </c>
      <c r="F447" s="9"/>
      <c r="G447" s="9"/>
      <c r="H447" s="9"/>
      <c r="I447" s="9"/>
      <c r="J447" s="9">
        <v>1330</v>
      </c>
      <c r="K447" s="9"/>
      <c r="L447" s="9"/>
      <c r="M447" s="9"/>
      <c r="N447" s="13">
        <f t="shared" si="36"/>
        <v>1450</v>
      </c>
      <c r="O447" s="9"/>
      <c r="P447" s="9"/>
      <c r="Q447" s="9">
        <v>200</v>
      </c>
      <c r="R447" s="9"/>
      <c r="S447" s="9"/>
      <c r="T447" s="9"/>
      <c r="U447" s="9"/>
      <c r="V447" s="13">
        <f t="shared" si="37"/>
        <v>1650</v>
      </c>
      <c r="W447" s="15" t="s">
        <v>85</v>
      </c>
    </row>
    <row r="448" spans="1:23" ht="30" x14ac:dyDescent="0.25">
      <c r="A448" s="5" t="s">
        <v>240</v>
      </c>
      <c r="B448" s="5" t="s">
        <v>78</v>
      </c>
      <c r="C448" s="12" t="s">
        <v>79</v>
      </c>
      <c r="D448" s="9"/>
      <c r="E448" s="9"/>
      <c r="F448" s="9"/>
      <c r="G448" s="9"/>
      <c r="H448" s="9"/>
      <c r="I448" s="9"/>
      <c r="J448" s="9"/>
      <c r="K448" s="9"/>
      <c r="L448" s="9"/>
      <c r="M448" s="9"/>
      <c r="N448" s="13">
        <f t="shared" si="36"/>
        <v>0</v>
      </c>
      <c r="O448" s="9"/>
      <c r="P448" s="9"/>
      <c r="Q448" s="9"/>
      <c r="R448" s="9"/>
      <c r="S448" s="9"/>
      <c r="T448" s="9">
        <v>5411</v>
      </c>
      <c r="U448" s="9"/>
      <c r="V448" s="13">
        <f t="shared" si="37"/>
        <v>5411</v>
      </c>
      <c r="W448" s="15" t="s">
        <v>85</v>
      </c>
    </row>
    <row r="449" spans="1:23" ht="45" x14ac:dyDescent="0.25">
      <c r="A449" s="5" t="s">
        <v>240</v>
      </c>
      <c r="B449" s="5" t="s">
        <v>253</v>
      </c>
      <c r="C449" s="12" t="s">
        <v>48</v>
      </c>
      <c r="D449" s="9"/>
      <c r="E449" s="9"/>
      <c r="F449" s="9"/>
      <c r="G449" s="9"/>
      <c r="H449" s="9"/>
      <c r="I449" s="9"/>
      <c r="J449" s="9"/>
      <c r="K449" s="9"/>
      <c r="L449" s="9"/>
      <c r="M449" s="9"/>
      <c r="N449" s="13">
        <f t="shared" si="36"/>
        <v>0</v>
      </c>
      <c r="O449" s="9"/>
      <c r="P449" s="9">
        <v>2330</v>
      </c>
      <c r="Q449" s="9"/>
      <c r="R449" s="9"/>
      <c r="S449" s="9"/>
      <c r="T449" s="9"/>
      <c r="U449" s="9"/>
      <c r="V449" s="13">
        <f t="shared" si="37"/>
        <v>2330</v>
      </c>
      <c r="W449" s="15" t="s">
        <v>33</v>
      </c>
    </row>
    <row r="450" spans="1:23" ht="45" x14ac:dyDescent="0.25">
      <c r="A450" s="5" t="s">
        <v>240</v>
      </c>
      <c r="B450" s="5" t="s">
        <v>80</v>
      </c>
      <c r="C450" s="12"/>
      <c r="D450" s="9">
        <v>3363</v>
      </c>
      <c r="E450" s="9"/>
      <c r="F450" s="9"/>
      <c r="G450" s="9"/>
      <c r="H450" s="9"/>
      <c r="I450" s="9"/>
      <c r="J450" s="9"/>
      <c r="K450" s="9"/>
      <c r="L450" s="9"/>
      <c r="M450" s="9"/>
      <c r="N450" s="13">
        <f t="shared" si="36"/>
        <v>3363</v>
      </c>
      <c r="O450" s="9"/>
      <c r="P450" s="9"/>
      <c r="Q450" s="9"/>
      <c r="R450" s="9"/>
      <c r="S450" s="9"/>
      <c r="T450" s="9"/>
      <c r="U450" s="9"/>
      <c r="V450" s="13">
        <f t="shared" si="37"/>
        <v>3363</v>
      </c>
      <c r="W450" s="15" t="s">
        <v>33</v>
      </c>
    </row>
    <row r="451" spans="1:23" ht="45" x14ac:dyDescent="0.25">
      <c r="A451" s="5" t="s">
        <v>240</v>
      </c>
      <c r="B451" s="5" t="s">
        <v>81</v>
      </c>
      <c r="C451" s="12"/>
      <c r="D451" s="9">
        <v>3503</v>
      </c>
      <c r="E451" s="9"/>
      <c r="F451" s="9"/>
      <c r="G451" s="9"/>
      <c r="H451" s="9"/>
      <c r="I451" s="9"/>
      <c r="J451" s="9"/>
      <c r="K451" s="9"/>
      <c r="L451" s="9"/>
      <c r="M451" s="9"/>
      <c r="N451" s="13">
        <f t="shared" si="36"/>
        <v>3503</v>
      </c>
      <c r="O451" s="9"/>
      <c r="P451" s="9"/>
      <c r="Q451" s="9"/>
      <c r="R451" s="9"/>
      <c r="S451" s="9"/>
      <c r="T451" s="9"/>
      <c r="U451" s="9"/>
      <c r="V451" s="13">
        <f t="shared" si="37"/>
        <v>3503</v>
      </c>
      <c r="W451" s="15" t="s">
        <v>33</v>
      </c>
    </row>
    <row r="452" spans="1:23" ht="30" x14ac:dyDescent="0.25">
      <c r="A452" s="5" t="s">
        <v>240</v>
      </c>
      <c r="B452" s="5" t="s">
        <v>254</v>
      </c>
      <c r="C452" s="12" t="s">
        <v>35</v>
      </c>
      <c r="D452" s="9"/>
      <c r="E452" s="9"/>
      <c r="F452" s="9"/>
      <c r="G452" s="9"/>
      <c r="H452" s="9"/>
      <c r="I452" s="9"/>
      <c r="J452" s="9"/>
      <c r="K452" s="9"/>
      <c r="L452" s="9"/>
      <c r="M452" s="9"/>
      <c r="N452" s="13">
        <f t="shared" si="36"/>
        <v>0</v>
      </c>
      <c r="O452" s="9"/>
      <c r="P452" s="9"/>
      <c r="Q452" s="9"/>
      <c r="R452" s="9"/>
      <c r="S452" s="9"/>
      <c r="T452" s="9"/>
      <c r="U452" s="9"/>
      <c r="V452" s="13">
        <f t="shared" si="37"/>
        <v>0</v>
      </c>
      <c r="W452" s="15" t="s">
        <v>36</v>
      </c>
    </row>
    <row r="453" spans="1:23" ht="30" x14ac:dyDescent="0.25">
      <c r="A453" s="5" t="s">
        <v>240</v>
      </c>
      <c r="B453" s="5" t="s">
        <v>37</v>
      </c>
      <c r="C453" s="12" t="s">
        <v>35</v>
      </c>
      <c r="D453" s="9"/>
      <c r="E453" s="9"/>
      <c r="F453" s="9"/>
      <c r="G453" s="9"/>
      <c r="H453" s="9"/>
      <c r="I453" s="9"/>
      <c r="J453" s="9"/>
      <c r="K453" s="9"/>
      <c r="L453" s="9"/>
      <c r="M453" s="9"/>
      <c r="N453" s="13">
        <f t="shared" si="36"/>
        <v>0</v>
      </c>
      <c r="O453" s="9"/>
      <c r="P453" s="9">
        <v>10037</v>
      </c>
      <c r="Q453" s="9">
        <v>2773</v>
      </c>
      <c r="R453" s="9"/>
      <c r="S453" s="9"/>
      <c r="T453" s="9"/>
      <c r="U453" s="9"/>
      <c r="V453" s="13">
        <f t="shared" si="37"/>
        <v>12810</v>
      </c>
      <c r="W453" s="15" t="s">
        <v>38</v>
      </c>
    </row>
    <row r="454" spans="1:23" x14ac:dyDescent="0.25">
      <c r="A454" s="23" t="s">
        <v>240</v>
      </c>
      <c r="B454" s="23" t="s">
        <v>82</v>
      </c>
      <c r="C454" s="24"/>
      <c r="D454" s="14">
        <f t="shared" ref="D454:V454" si="38">SUM(D432:D453)</f>
        <v>175012</v>
      </c>
      <c r="E454" s="14">
        <f t="shared" si="38"/>
        <v>2175</v>
      </c>
      <c r="F454" s="14">
        <f t="shared" si="38"/>
        <v>0</v>
      </c>
      <c r="G454" s="14">
        <f t="shared" si="38"/>
        <v>1230</v>
      </c>
      <c r="H454" s="14">
        <f t="shared" si="38"/>
        <v>7460</v>
      </c>
      <c r="I454" s="14">
        <f t="shared" si="38"/>
        <v>10730</v>
      </c>
      <c r="J454" s="14">
        <f t="shared" si="38"/>
        <v>19414</v>
      </c>
      <c r="K454" s="14">
        <f t="shared" si="38"/>
        <v>0</v>
      </c>
      <c r="L454" s="14">
        <f t="shared" si="38"/>
        <v>8200</v>
      </c>
      <c r="M454" s="14">
        <f t="shared" si="38"/>
        <v>0</v>
      </c>
      <c r="N454" s="14">
        <f t="shared" si="38"/>
        <v>224221</v>
      </c>
      <c r="O454" s="14">
        <f t="shared" si="38"/>
        <v>84</v>
      </c>
      <c r="P454" s="14">
        <f t="shared" si="38"/>
        <v>51711</v>
      </c>
      <c r="Q454" s="14">
        <f t="shared" si="38"/>
        <v>31623</v>
      </c>
      <c r="R454" s="14">
        <f t="shared" si="38"/>
        <v>2824</v>
      </c>
      <c r="S454" s="14">
        <f t="shared" si="38"/>
        <v>0</v>
      </c>
      <c r="T454" s="14">
        <f t="shared" si="38"/>
        <v>5411</v>
      </c>
      <c r="U454" s="14">
        <f t="shared" si="38"/>
        <v>0</v>
      </c>
      <c r="V454" s="14">
        <f t="shared" si="38"/>
        <v>315874</v>
      </c>
    </row>
    <row r="455" spans="1:23" ht="45" x14ac:dyDescent="0.25">
      <c r="A455" s="5" t="s">
        <v>255</v>
      </c>
      <c r="B455" s="5" t="s">
        <v>104</v>
      </c>
      <c r="C455" s="12" t="s">
        <v>32</v>
      </c>
      <c r="D455" s="9">
        <v>46757</v>
      </c>
      <c r="E455" s="9">
        <v>1325</v>
      </c>
      <c r="F455" s="9"/>
      <c r="G455" s="9"/>
      <c r="H455" s="9">
        <v>1140</v>
      </c>
      <c r="I455" s="9">
        <v>1452</v>
      </c>
      <c r="J455" s="9">
        <v>2850</v>
      </c>
      <c r="K455" s="9"/>
      <c r="L455" s="9"/>
      <c r="M455" s="9"/>
      <c r="N455" s="13">
        <f t="shared" ref="N455:N484" si="39">D455+E455+F455+G455+H455+I455+J455+K455+L455+M455</f>
        <v>53524</v>
      </c>
      <c r="O455" s="9">
        <v>280</v>
      </c>
      <c r="P455" s="9">
        <v>1988</v>
      </c>
      <c r="Q455" s="9">
        <v>2450</v>
      </c>
      <c r="R455" s="9">
        <v>80</v>
      </c>
      <c r="S455" s="9"/>
      <c r="T455" s="9"/>
      <c r="U455" s="9"/>
      <c r="V455" s="13">
        <f t="shared" ref="V455:V484" si="40">N455+O455+P455+Q455+R455+S455+T455+U455</f>
        <v>58322</v>
      </c>
      <c r="W455" s="15" t="s">
        <v>33</v>
      </c>
    </row>
    <row r="456" spans="1:23" ht="45" x14ac:dyDescent="0.25">
      <c r="A456" s="5" t="s">
        <v>255</v>
      </c>
      <c r="B456" s="5" t="s">
        <v>47</v>
      </c>
      <c r="C456" s="12" t="s">
        <v>48</v>
      </c>
      <c r="D456" s="9">
        <v>8041</v>
      </c>
      <c r="E456" s="9"/>
      <c r="F456" s="9"/>
      <c r="G456" s="9"/>
      <c r="H456" s="9"/>
      <c r="I456" s="9"/>
      <c r="J456" s="9">
        <v>342</v>
      </c>
      <c r="K456" s="9"/>
      <c r="L456" s="9"/>
      <c r="M456" s="9"/>
      <c r="N456" s="13">
        <f t="shared" si="39"/>
        <v>8383</v>
      </c>
      <c r="O456" s="9">
        <v>50</v>
      </c>
      <c r="P456" s="9">
        <v>150</v>
      </c>
      <c r="Q456" s="9">
        <v>1490</v>
      </c>
      <c r="R456" s="9">
        <v>1287</v>
      </c>
      <c r="S456" s="9"/>
      <c r="T456" s="9"/>
      <c r="U456" s="9"/>
      <c r="V456" s="13">
        <f t="shared" si="40"/>
        <v>11360</v>
      </c>
      <c r="W456" s="15" t="s">
        <v>49</v>
      </c>
    </row>
    <row r="457" spans="1:23" ht="45" x14ac:dyDescent="0.25">
      <c r="A457" s="5" t="s">
        <v>255</v>
      </c>
      <c r="B457" s="5" t="s">
        <v>256</v>
      </c>
      <c r="C457" s="12" t="s">
        <v>218</v>
      </c>
      <c r="D457" s="9"/>
      <c r="E457" s="9"/>
      <c r="F457" s="9"/>
      <c r="G457" s="9"/>
      <c r="H457" s="9"/>
      <c r="I457" s="9"/>
      <c r="J457" s="9"/>
      <c r="K457" s="9"/>
      <c r="L457" s="9"/>
      <c r="M457" s="9"/>
      <c r="N457" s="13">
        <f t="shared" si="39"/>
        <v>0</v>
      </c>
      <c r="O457" s="9"/>
      <c r="P457" s="9">
        <v>400</v>
      </c>
      <c r="Q457" s="9">
        <v>150</v>
      </c>
      <c r="R457" s="9"/>
      <c r="S457" s="9"/>
      <c r="T457" s="9"/>
      <c r="U457" s="9"/>
      <c r="V457" s="13">
        <f t="shared" si="40"/>
        <v>550</v>
      </c>
      <c r="W457" s="15" t="s">
        <v>33</v>
      </c>
    </row>
    <row r="458" spans="1:23" ht="45" x14ac:dyDescent="0.25">
      <c r="A458" s="5" t="s">
        <v>255</v>
      </c>
      <c r="B458" s="5" t="s">
        <v>66</v>
      </c>
      <c r="C458" s="12" t="s">
        <v>67</v>
      </c>
      <c r="D458" s="9"/>
      <c r="E458" s="9"/>
      <c r="F458" s="9"/>
      <c r="G458" s="9"/>
      <c r="H458" s="9"/>
      <c r="I458" s="9"/>
      <c r="J458" s="9">
        <v>120</v>
      </c>
      <c r="K458" s="9"/>
      <c r="L458" s="9"/>
      <c r="M458" s="9"/>
      <c r="N458" s="13">
        <f t="shared" si="39"/>
        <v>120</v>
      </c>
      <c r="O458" s="9"/>
      <c r="P458" s="9">
        <v>20</v>
      </c>
      <c r="Q458" s="9">
        <v>500</v>
      </c>
      <c r="R458" s="9"/>
      <c r="S458" s="9"/>
      <c r="T458" s="9"/>
      <c r="U458" s="9"/>
      <c r="V458" s="13">
        <f t="shared" si="40"/>
        <v>640</v>
      </c>
      <c r="W458" s="15" t="s">
        <v>33</v>
      </c>
    </row>
    <row r="459" spans="1:23" ht="30" x14ac:dyDescent="0.25">
      <c r="A459" s="5" t="s">
        <v>255</v>
      </c>
      <c r="B459" s="5" t="s">
        <v>208</v>
      </c>
      <c r="C459" s="12" t="s">
        <v>64</v>
      </c>
      <c r="D459" s="9"/>
      <c r="E459" s="9"/>
      <c r="F459" s="9"/>
      <c r="G459" s="9"/>
      <c r="H459" s="9"/>
      <c r="I459" s="9"/>
      <c r="J459" s="9">
        <v>120</v>
      </c>
      <c r="K459" s="9"/>
      <c r="L459" s="9"/>
      <c r="M459" s="9"/>
      <c r="N459" s="13">
        <f t="shared" si="39"/>
        <v>120</v>
      </c>
      <c r="O459" s="9"/>
      <c r="P459" s="9">
        <v>20</v>
      </c>
      <c r="Q459" s="9">
        <v>500</v>
      </c>
      <c r="R459" s="9"/>
      <c r="S459" s="9"/>
      <c r="T459" s="9"/>
      <c r="U459" s="9"/>
      <c r="V459" s="13">
        <f t="shared" si="40"/>
        <v>640</v>
      </c>
      <c r="W459" s="15" t="s">
        <v>85</v>
      </c>
    </row>
    <row r="460" spans="1:23" ht="30" x14ac:dyDescent="0.25">
      <c r="A460" s="5" t="s">
        <v>255</v>
      </c>
      <c r="B460" s="5" t="s">
        <v>215</v>
      </c>
      <c r="C460" s="12" t="s">
        <v>35</v>
      </c>
      <c r="D460" s="9">
        <v>93023</v>
      </c>
      <c r="E460" s="9"/>
      <c r="F460" s="9"/>
      <c r="G460" s="16">
        <v>3060</v>
      </c>
      <c r="H460" s="9">
        <v>68</v>
      </c>
      <c r="I460" s="9"/>
      <c r="J460" s="16">
        <v>1254</v>
      </c>
      <c r="K460" s="9"/>
      <c r="L460" s="9"/>
      <c r="M460" s="9"/>
      <c r="N460" s="13">
        <f t="shared" si="39"/>
        <v>97405</v>
      </c>
      <c r="O460" s="9">
        <v>50</v>
      </c>
      <c r="P460" s="9">
        <v>7385</v>
      </c>
      <c r="Q460" s="9">
        <v>1840</v>
      </c>
      <c r="R460" s="9"/>
      <c r="S460" s="9"/>
      <c r="T460" s="9"/>
      <c r="U460" s="9"/>
      <c r="V460" s="13">
        <f t="shared" si="40"/>
        <v>106680</v>
      </c>
      <c r="W460" s="15" t="s">
        <v>36</v>
      </c>
    </row>
    <row r="461" spans="1:23" ht="30" x14ac:dyDescent="0.25">
      <c r="A461" s="5" t="s">
        <v>255</v>
      </c>
      <c r="B461" s="5" t="s">
        <v>37</v>
      </c>
      <c r="C461" s="12" t="s">
        <v>35</v>
      </c>
      <c r="D461" s="9"/>
      <c r="E461" s="9"/>
      <c r="F461" s="9"/>
      <c r="G461" s="9"/>
      <c r="H461" s="9">
        <v>0</v>
      </c>
      <c r="I461" s="9"/>
      <c r="J461" s="9"/>
      <c r="K461" s="9"/>
      <c r="L461" s="9"/>
      <c r="M461" s="9"/>
      <c r="N461" s="13">
        <f t="shared" si="39"/>
        <v>0</v>
      </c>
      <c r="O461" s="9"/>
      <c r="P461" s="9">
        <v>6000</v>
      </c>
      <c r="Q461" s="9">
        <v>1694</v>
      </c>
      <c r="R461" s="9"/>
      <c r="S461" s="9"/>
      <c r="T461" s="9"/>
      <c r="U461" s="9"/>
      <c r="V461" s="13">
        <f t="shared" si="40"/>
        <v>7694</v>
      </c>
      <c r="W461" s="15" t="s">
        <v>38</v>
      </c>
    </row>
    <row r="462" spans="1:23" ht="45" x14ac:dyDescent="0.25">
      <c r="A462" s="5" t="s">
        <v>255</v>
      </c>
      <c r="B462" s="5" t="s">
        <v>50</v>
      </c>
      <c r="C462" s="12" t="s">
        <v>48</v>
      </c>
      <c r="D462" s="9">
        <v>14236</v>
      </c>
      <c r="E462" s="9"/>
      <c r="F462" s="9"/>
      <c r="G462" s="9"/>
      <c r="H462" s="9">
        <v>950</v>
      </c>
      <c r="I462" s="9"/>
      <c r="J462" s="9">
        <v>342</v>
      </c>
      <c r="K462" s="9"/>
      <c r="L462" s="9"/>
      <c r="M462" s="9"/>
      <c r="N462" s="13">
        <f t="shared" si="39"/>
        <v>15528</v>
      </c>
      <c r="O462" s="9">
        <v>50</v>
      </c>
      <c r="P462" s="9">
        <v>2520</v>
      </c>
      <c r="Q462" s="16">
        <v>2275</v>
      </c>
      <c r="R462" s="9"/>
      <c r="S462" s="9"/>
      <c r="T462" s="9"/>
      <c r="U462" s="9"/>
      <c r="V462" s="13">
        <f t="shared" si="40"/>
        <v>20373</v>
      </c>
      <c r="W462" s="15" t="s">
        <v>49</v>
      </c>
    </row>
    <row r="463" spans="1:23" ht="30" x14ac:dyDescent="0.25">
      <c r="A463" s="5" t="s">
        <v>255</v>
      </c>
      <c r="B463" s="5" t="s">
        <v>257</v>
      </c>
      <c r="C463" s="12" t="s">
        <v>48</v>
      </c>
      <c r="D463" s="9"/>
      <c r="E463" s="9"/>
      <c r="F463" s="9"/>
      <c r="G463" s="9"/>
      <c r="H463" s="9"/>
      <c r="I463" s="9"/>
      <c r="J463" s="9"/>
      <c r="K463" s="9"/>
      <c r="L463" s="9"/>
      <c r="M463" s="9"/>
      <c r="N463" s="13">
        <f t="shared" si="39"/>
        <v>0</v>
      </c>
      <c r="O463" s="9"/>
      <c r="P463" s="9"/>
      <c r="Q463" s="9"/>
      <c r="R463" s="9"/>
      <c r="S463" s="9"/>
      <c r="T463" s="9"/>
      <c r="U463" s="9"/>
      <c r="V463" s="13">
        <f t="shared" si="40"/>
        <v>0</v>
      </c>
      <c r="W463" s="15" t="s">
        <v>258</v>
      </c>
    </row>
    <row r="464" spans="1:23" ht="30" x14ac:dyDescent="0.25">
      <c r="A464" s="5" t="s">
        <v>255</v>
      </c>
      <c r="B464" s="5" t="s">
        <v>259</v>
      </c>
      <c r="C464" s="12" t="s">
        <v>42</v>
      </c>
      <c r="D464" s="9">
        <v>10811</v>
      </c>
      <c r="E464" s="9">
        <v>134</v>
      </c>
      <c r="F464" s="9"/>
      <c r="G464" s="9">
        <v>140</v>
      </c>
      <c r="H464" s="9">
        <v>140</v>
      </c>
      <c r="I464" s="9"/>
      <c r="J464" s="9">
        <v>50</v>
      </c>
      <c r="K464" s="9"/>
      <c r="L464" s="9"/>
      <c r="M464" s="9"/>
      <c r="N464" s="13">
        <f t="shared" si="39"/>
        <v>11275</v>
      </c>
      <c r="O464" s="9">
        <v>100</v>
      </c>
      <c r="P464" s="16">
        <v>890</v>
      </c>
      <c r="Q464" s="16">
        <v>430</v>
      </c>
      <c r="R464" s="9"/>
      <c r="S464" s="9"/>
      <c r="T464" s="9"/>
      <c r="U464" s="9"/>
      <c r="V464" s="13">
        <f t="shared" si="40"/>
        <v>12695</v>
      </c>
      <c r="W464" s="15" t="s">
        <v>43</v>
      </c>
    </row>
    <row r="465" spans="1:23" ht="30" x14ac:dyDescent="0.25">
      <c r="A465" s="5" t="s">
        <v>255</v>
      </c>
      <c r="B465" s="5" t="s">
        <v>260</v>
      </c>
      <c r="C465" s="12" t="s">
        <v>158</v>
      </c>
      <c r="D465" s="9"/>
      <c r="E465" s="9"/>
      <c r="F465" s="9"/>
      <c r="G465" s="9"/>
      <c r="H465" s="9"/>
      <c r="I465" s="9"/>
      <c r="J465" s="9"/>
      <c r="K465" s="9"/>
      <c r="L465" s="9"/>
      <c r="M465" s="9">
        <v>218</v>
      </c>
      <c r="N465" s="13">
        <f t="shared" si="39"/>
        <v>218</v>
      </c>
      <c r="O465" s="9"/>
      <c r="P465" s="9"/>
      <c r="Q465" s="9"/>
      <c r="R465" s="9"/>
      <c r="S465" s="9"/>
      <c r="T465" s="9"/>
      <c r="U465" s="9"/>
      <c r="V465" s="13">
        <f t="shared" si="40"/>
        <v>218</v>
      </c>
      <c r="W465" s="15" t="s">
        <v>36</v>
      </c>
    </row>
    <row r="466" spans="1:23" ht="45" x14ac:dyDescent="0.25">
      <c r="A466" s="5" t="s">
        <v>255</v>
      </c>
      <c r="B466" s="5" t="s">
        <v>151</v>
      </c>
      <c r="C466" s="12" t="s">
        <v>52</v>
      </c>
      <c r="D466" s="9">
        <v>13580</v>
      </c>
      <c r="E466" s="9">
        <v>128</v>
      </c>
      <c r="F466" s="9"/>
      <c r="G466" s="9"/>
      <c r="H466" s="9">
        <v>750</v>
      </c>
      <c r="I466" s="9">
        <v>2904</v>
      </c>
      <c r="J466" s="9">
        <v>110</v>
      </c>
      <c r="K466" s="16">
        <v>2541</v>
      </c>
      <c r="L466" s="9"/>
      <c r="M466" s="9"/>
      <c r="N466" s="13">
        <f t="shared" si="39"/>
        <v>20013</v>
      </c>
      <c r="O466" s="9">
        <v>45</v>
      </c>
      <c r="P466" s="9">
        <v>1260</v>
      </c>
      <c r="Q466" s="9">
        <v>3275</v>
      </c>
      <c r="R466" s="9"/>
      <c r="S466" s="9"/>
      <c r="T466" s="9"/>
      <c r="U466" s="9"/>
      <c r="V466" s="13">
        <f t="shared" si="40"/>
        <v>24593</v>
      </c>
      <c r="W466" s="15" t="s">
        <v>53</v>
      </c>
    </row>
    <row r="467" spans="1:23" ht="45" x14ac:dyDescent="0.25">
      <c r="A467" s="5" t="s">
        <v>255</v>
      </c>
      <c r="B467" s="5" t="s">
        <v>54</v>
      </c>
      <c r="C467" s="12" t="s">
        <v>52</v>
      </c>
      <c r="D467" s="9">
        <v>17621</v>
      </c>
      <c r="E467" s="9"/>
      <c r="F467" s="9"/>
      <c r="G467" s="9"/>
      <c r="H467" s="9"/>
      <c r="I467" s="9"/>
      <c r="J467" s="9"/>
      <c r="K467" s="9"/>
      <c r="L467" s="9"/>
      <c r="M467" s="9"/>
      <c r="N467" s="13">
        <f t="shared" si="39"/>
        <v>17621</v>
      </c>
      <c r="O467" s="9"/>
      <c r="P467" s="9"/>
      <c r="Q467" s="9"/>
      <c r="R467" s="9"/>
      <c r="S467" s="9"/>
      <c r="T467" s="9"/>
      <c r="U467" s="9"/>
      <c r="V467" s="13">
        <f t="shared" si="40"/>
        <v>17621</v>
      </c>
      <c r="W467" s="15" t="s">
        <v>53</v>
      </c>
    </row>
    <row r="468" spans="1:23" ht="64.5" x14ac:dyDescent="0.25">
      <c r="A468" s="5" t="s">
        <v>255</v>
      </c>
      <c r="B468" s="5" t="s">
        <v>55</v>
      </c>
      <c r="C468" s="12" t="s">
        <v>52</v>
      </c>
      <c r="D468" s="9">
        <v>603</v>
      </c>
      <c r="E468" s="9"/>
      <c r="F468" s="9"/>
      <c r="G468" s="9"/>
      <c r="H468" s="9"/>
      <c r="I468" s="9"/>
      <c r="J468" s="9"/>
      <c r="K468" s="9"/>
      <c r="L468" s="9"/>
      <c r="M468" s="9"/>
      <c r="N468" s="13">
        <f t="shared" si="39"/>
        <v>603</v>
      </c>
      <c r="O468" s="9"/>
      <c r="P468" s="9"/>
      <c r="Q468" s="9"/>
      <c r="R468" s="9"/>
      <c r="S468" s="9"/>
      <c r="T468" s="9"/>
      <c r="U468" s="9"/>
      <c r="V468" s="13">
        <f t="shared" si="40"/>
        <v>603</v>
      </c>
      <c r="W468" s="15" t="s">
        <v>53</v>
      </c>
    </row>
    <row r="469" spans="1:23" ht="45" x14ac:dyDescent="0.25">
      <c r="A469" s="5" t="s">
        <v>255</v>
      </c>
      <c r="B469" s="5" t="s">
        <v>56</v>
      </c>
      <c r="C469" s="12" t="s">
        <v>57</v>
      </c>
      <c r="D469" s="9">
        <v>26684</v>
      </c>
      <c r="E469" s="9">
        <v>1480</v>
      </c>
      <c r="F469" s="9"/>
      <c r="G469" s="9"/>
      <c r="H469" s="9">
        <v>7300</v>
      </c>
      <c r="I469" s="9">
        <v>7260</v>
      </c>
      <c r="J469" s="9">
        <v>570</v>
      </c>
      <c r="K469" s="9">
        <v>3259</v>
      </c>
      <c r="L469" s="9"/>
      <c r="M469" s="9"/>
      <c r="N469" s="13">
        <f t="shared" si="39"/>
        <v>46553</v>
      </c>
      <c r="O469" s="9">
        <v>100</v>
      </c>
      <c r="P469" s="9">
        <v>7546</v>
      </c>
      <c r="Q469" s="9">
        <v>6400</v>
      </c>
      <c r="R469" s="9"/>
      <c r="S469" s="9"/>
      <c r="T469" s="9"/>
      <c r="U469" s="9"/>
      <c r="V469" s="13">
        <f t="shared" si="40"/>
        <v>60599</v>
      </c>
      <c r="W469" s="15" t="s">
        <v>53</v>
      </c>
    </row>
    <row r="470" spans="1:23" ht="64.5" x14ac:dyDescent="0.25">
      <c r="A470" s="18" t="s">
        <v>255</v>
      </c>
      <c r="B470" s="18" t="s">
        <v>261</v>
      </c>
      <c r="C470" s="12" t="s">
        <v>57</v>
      </c>
      <c r="D470" s="9"/>
      <c r="E470" s="9"/>
      <c r="F470" s="9"/>
      <c r="G470" s="9"/>
      <c r="H470" s="9"/>
      <c r="I470" s="9"/>
      <c r="J470" s="9"/>
      <c r="K470" s="9"/>
      <c r="L470" s="9"/>
      <c r="M470" s="9"/>
      <c r="N470" s="13">
        <f t="shared" si="39"/>
        <v>0</v>
      </c>
      <c r="O470" s="9"/>
      <c r="P470" s="9">
        <v>2627</v>
      </c>
      <c r="Q470" s="9"/>
      <c r="R470" s="9"/>
      <c r="S470" s="9"/>
      <c r="T470" s="9"/>
      <c r="U470" s="9"/>
      <c r="V470" s="13">
        <f t="shared" si="40"/>
        <v>2627</v>
      </c>
      <c r="W470" s="15"/>
    </row>
    <row r="471" spans="1:23" ht="51.75" x14ac:dyDescent="0.25">
      <c r="A471" s="5" t="s">
        <v>255</v>
      </c>
      <c r="B471" s="5" t="s">
        <v>93</v>
      </c>
      <c r="C471" s="12" t="s">
        <v>57</v>
      </c>
      <c r="D471" s="9">
        <v>8170</v>
      </c>
      <c r="E471" s="9"/>
      <c r="F471" s="9"/>
      <c r="G471" s="9"/>
      <c r="H471" s="9"/>
      <c r="I471" s="9"/>
      <c r="J471" s="9"/>
      <c r="K471" s="9"/>
      <c r="L471" s="9"/>
      <c r="M471" s="9"/>
      <c r="N471" s="13">
        <f t="shared" si="39"/>
        <v>8170</v>
      </c>
      <c r="O471" s="9"/>
      <c r="P471" s="9"/>
      <c r="Q471" s="9"/>
      <c r="R471" s="9"/>
      <c r="S471" s="9"/>
      <c r="T471" s="9"/>
      <c r="U471" s="9"/>
      <c r="V471" s="13">
        <f t="shared" si="40"/>
        <v>8170</v>
      </c>
      <c r="W471" s="15" t="s">
        <v>53</v>
      </c>
    </row>
    <row r="472" spans="1:23" ht="77.25" x14ac:dyDescent="0.25">
      <c r="A472" s="5" t="s">
        <v>255</v>
      </c>
      <c r="B472" s="5" t="s">
        <v>94</v>
      </c>
      <c r="C472" s="12" t="s">
        <v>57</v>
      </c>
      <c r="D472" s="9"/>
      <c r="E472" s="9"/>
      <c r="F472" s="9"/>
      <c r="G472" s="9"/>
      <c r="H472" s="9"/>
      <c r="I472" s="9"/>
      <c r="J472" s="9"/>
      <c r="K472" s="9"/>
      <c r="L472" s="9"/>
      <c r="M472" s="9"/>
      <c r="N472" s="13">
        <f t="shared" si="39"/>
        <v>0</v>
      </c>
      <c r="O472" s="9"/>
      <c r="P472" s="9"/>
      <c r="Q472" s="9"/>
      <c r="R472" s="9"/>
      <c r="S472" s="9"/>
      <c r="T472" s="9"/>
      <c r="U472" s="9"/>
      <c r="V472" s="13">
        <f t="shared" si="40"/>
        <v>0</v>
      </c>
      <c r="W472" s="15" t="s">
        <v>53</v>
      </c>
    </row>
    <row r="473" spans="1:23" ht="45" x14ac:dyDescent="0.25">
      <c r="A473" s="5" t="s">
        <v>255</v>
      </c>
      <c r="B473" s="5" t="s">
        <v>60</v>
      </c>
      <c r="C473" s="12" t="s">
        <v>57</v>
      </c>
      <c r="D473" s="9"/>
      <c r="E473" s="9"/>
      <c r="F473" s="9"/>
      <c r="G473" s="9"/>
      <c r="H473" s="9"/>
      <c r="I473" s="9"/>
      <c r="J473" s="9"/>
      <c r="K473" s="9">
        <v>2113</v>
      </c>
      <c r="L473" s="9"/>
      <c r="M473" s="9"/>
      <c r="N473" s="13">
        <f t="shared" si="39"/>
        <v>2113</v>
      </c>
      <c r="O473" s="9"/>
      <c r="P473" s="9"/>
      <c r="Q473" s="9"/>
      <c r="R473" s="9"/>
      <c r="S473" s="9"/>
      <c r="T473" s="9"/>
      <c r="U473" s="9"/>
      <c r="V473" s="13">
        <f t="shared" si="40"/>
        <v>2113</v>
      </c>
      <c r="W473" s="15" t="s">
        <v>53</v>
      </c>
    </row>
    <row r="474" spans="1:23" ht="45" x14ac:dyDescent="0.25">
      <c r="A474" s="5" t="s">
        <v>255</v>
      </c>
      <c r="B474" s="5" t="s">
        <v>44</v>
      </c>
      <c r="C474" s="12" t="s">
        <v>45</v>
      </c>
      <c r="D474" s="9">
        <v>1653</v>
      </c>
      <c r="E474" s="9"/>
      <c r="F474" s="9"/>
      <c r="G474" s="9"/>
      <c r="H474" s="9"/>
      <c r="I474" s="9"/>
      <c r="J474" s="9"/>
      <c r="K474" s="9"/>
      <c r="L474" s="9"/>
      <c r="M474" s="9"/>
      <c r="N474" s="13">
        <f t="shared" si="39"/>
        <v>1653</v>
      </c>
      <c r="O474" s="9"/>
      <c r="P474" s="9">
        <v>40</v>
      </c>
      <c r="Q474" s="9">
        <v>660</v>
      </c>
      <c r="R474" s="9"/>
      <c r="S474" s="9"/>
      <c r="T474" s="9"/>
      <c r="U474" s="9"/>
      <c r="V474" s="13">
        <f t="shared" si="40"/>
        <v>2353</v>
      </c>
      <c r="W474" s="15" t="s">
        <v>53</v>
      </c>
    </row>
    <row r="475" spans="1:23" ht="45" x14ac:dyDescent="0.25">
      <c r="A475" s="5" t="s">
        <v>255</v>
      </c>
      <c r="B475" s="5" t="s">
        <v>68</v>
      </c>
      <c r="C475" s="12" t="s">
        <v>62</v>
      </c>
      <c r="D475" s="9"/>
      <c r="E475" s="9"/>
      <c r="F475" s="9"/>
      <c r="G475" s="9"/>
      <c r="H475" s="9"/>
      <c r="I475" s="9"/>
      <c r="J475" s="9">
        <v>2375</v>
      </c>
      <c r="K475" s="9"/>
      <c r="L475" s="9">
        <v>4426</v>
      </c>
      <c r="M475" s="9"/>
      <c r="N475" s="13">
        <f t="shared" si="39"/>
        <v>6801</v>
      </c>
      <c r="O475" s="9"/>
      <c r="P475" s="9"/>
      <c r="Q475" s="9"/>
      <c r="R475" s="9"/>
      <c r="S475" s="9"/>
      <c r="T475" s="9"/>
      <c r="U475" s="9"/>
      <c r="V475" s="13">
        <f t="shared" si="40"/>
        <v>6801</v>
      </c>
      <c r="W475" s="15" t="s">
        <v>53</v>
      </c>
    </row>
    <row r="476" spans="1:23" ht="45" x14ac:dyDescent="0.25">
      <c r="A476" s="5" t="s">
        <v>255</v>
      </c>
      <c r="B476" s="5" t="s">
        <v>71</v>
      </c>
      <c r="C476" s="12" t="s">
        <v>57</v>
      </c>
      <c r="D476" s="9">
        <v>56405</v>
      </c>
      <c r="E476" s="9"/>
      <c r="F476" s="9"/>
      <c r="G476" s="9"/>
      <c r="H476" s="9"/>
      <c r="I476" s="9"/>
      <c r="J476" s="9"/>
      <c r="K476" s="9"/>
      <c r="L476" s="9"/>
      <c r="M476" s="9"/>
      <c r="N476" s="13">
        <f t="shared" si="39"/>
        <v>56405</v>
      </c>
      <c r="O476" s="9"/>
      <c r="P476" s="9"/>
      <c r="Q476" s="9"/>
      <c r="R476" s="9"/>
      <c r="S476" s="9"/>
      <c r="T476" s="9"/>
      <c r="U476" s="9"/>
      <c r="V476" s="13">
        <f t="shared" si="40"/>
        <v>56405</v>
      </c>
      <c r="W476" s="15" t="s">
        <v>53</v>
      </c>
    </row>
    <row r="477" spans="1:23" ht="51.75" x14ac:dyDescent="0.25">
      <c r="A477" s="5" t="s">
        <v>255</v>
      </c>
      <c r="B477" s="5" t="s">
        <v>72</v>
      </c>
      <c r="C477" s="12" t="s">
        <v>57</v>
      </c>
      <c r="D477" s="9">
        <v>1966</v>
      </c>
      <c r="E477" s="9"/>
      <c r="F477" s="9"/>
      <c r="G477" s="9"/>
      <c r="H477" s="9"/>
      <c r="I477" s="9"/>
      <c r="J477" s="9"/>
      <c r="K477" s="9"/>
      <c r="L477" s="9"/>
      <c r="M477" s="9"/>
      <c r="N477" s="13">
        <f t="shared" si="39"/>
        <v>1966</v>
      </c>
      <c r="O477" s="9"/>
      <c r="P477" s="9"/>
      <c r="Q477" s="9"/>
      <c r="R477" s="9"/>
      <c r="S477" s="9"/>
      <c r="T477" s="9"/>
      <c r="U477" s="9"/>
      <c r="V477" s="13">
        <f t="shared" si="40"/>
        <v>1966</v>
      </c>
      <c r="W477" s="15" t="s">
        <v>53</v>
      </c>
    </row>
    <row r="478" spans="1:23" ht="45" x14ac:dyDescent="0.25">
      <c r="A478" s="5" t="s">
        <v>255</v>
      </c>
      <c r="B478" s="5" t="s">
        <v>73</v>
      </c>
      <c r="C478" s="12" t="s">
        <v>74</v>
      </c>
      <c r="D478" s="9">
        <v>3826</v>
      </c>
      <c r="E478" s="9"/>
      <c r="F478" s="9"/>
      <c r="G478" s="9"/>
      <c r="H478" s="9"/>
      <c r="I478" s="9"/>
      <c r="J478" s="9"/>
      <c r="K478" s="9"/>
      <c r="L478" s="9"/>
      <c r="M478" s="9"/>
      <c r="N478" s="13">
        <f t="shared" si="39"/>
        <v>3826</v>
      </c>
      <c r="O478" s="9"/>
      <c r="P478" s="9"/>
      <c r="Q478" s="9"/>
      <c r="R478" s="9"/>
      <c r="S478" s="9"/>
      <c r="T478" s="9"/>
      <c r="U478" s="9"/>
      <c r="V478" s="13">
        <f t="shared" si="40"/>
        <v>3826</v>
      </c>
      <c r="W478" s="15" t="s">
        <v>53</v>
      </c>
    </row>
    <row r="479" spans="1:23" ht="45" x14ac:dyDescent="0.25">
      <c r="A479" s="5" t="s">
        <v>255</v>
      </c>
      <c r="B479" s="5" t="s">
        <v>75</v>
      </c>
      <c r="C479" s="12" t="s">
        <v>74</v>
      </c>
      <c r="D479" s="9">
        <v>226</v>
      </c>
      <c r="E479" s="9"/>
      <c r="F479" s="9"/>
      <c r="G479" s="9"/>
      <c r="H479" s="9"/>
      <c r="I479" s="9"/>
      <c r="J479" s="9"/>
      <c r="K479" s="9"/>
      <c r="L479" s="9"/>
      <c r="M479" s="9"/>
      <c r="N479" s="13">
        <f t="shared" si="39"/>
        <v>226</v>
      </c>
      <c r="O479" s="9"/>
      <c r="P479" s="9"/>
      <c r="Q479" s="9"/>
      <c r="R479" s="9"/>
      <c r="S479" s="9"/>
      <c r="T479" s="9"/>
      <c r="U479" s="9"/>
      <c r="V479" s="13">
        <f t="shared" si="40"/>
        <v>226</v>
      </c>
      <c r="W479" s="15" t="s">
        <v>53</v>
      </c>
    </row>
    <row r="480" spans="1:23" ht="45" x14ac:dyDescent="0.25">
      <c r="A480" s="5" t="s">
        <v>255</v>
      </c>
      <c r="B480" s="5" t="s">
        <v>76</v>
      </c>
      <c r="C480" s="12" t="s">
        <v>52</v>
      </c>
      <c r="D480" s="9">
        <v>4311</v>
      </c>
      <c r="E480" s="9"/>
      <c r="F480" s="9"/>
      <c r="G480" s="9"/>
      <c r="H480" s="9"/>
      <c r="I480" s="9"/>
      <c r="J480" s="9"/>
      <c r="K480" s="9"/>
      <c r="L480" s="9"/>
      <c r="M480" s="9"/>
      <c r="N480" s="13">
        <f t="shared" si="39"/>
        <v>4311</v>
      </c>
      <c r="O480" s="9"/>
      <c r="P480" s="9"/>
      <c r="Q480" s="9"/>
      <c r="R480" s="9"/>
      <c r="S480" s="9"/>
      <c r="T480" s="9"/>
      <c r="U480" s="9"/>
      <c r="V480" s="13">
        <f t="shared" si="40"/>
        <v>4311</v>
      </c>
      <c r="W480" s="15" t="s">
        <v>53</v>
      </c>
    </row>
    <row r="481" spans="1:23" ht="64.5" x14ac:dyDescent="0.25">
      <c r="A481" s="5" t="s">
        <v>255</v>
      </c>
      <c r="B481" s="5" t="s">
        <v>77</v>
      </c>
      <c r="C481" s="12" t="s">
        <v>52</v>
      </c>
      <c r="D481" s="9">
        <v>288</v>
      </c>
      <c r="E481" s="9"/>
      <c r="F481" s="9"/>
      <c r="G481" s="9"/>
      <c r="H481" s="9"/>
      <c r="I481" s="9"/>
      <c r="J481" s="9"/>
      <c r="K481" s="9"/>
      <c r="L481" s="9"/>
      <c r="M481" s="9"/>
      <c r="N481" s="13">
        <f t="shared" si="39"/>
        <v>288</v>
      </c>
      <c r="O481" s="9"/>
      <c r="P481" s="9"/>
      <c r="Q481" s="9"/>
      <c r="R481" s="9"/>
      <c r="S481" s="9"/>
      <c r="T481" s="9"/>
      <c r="U481" s="9"/>
      <c r="V481" s="13">
        <f t="shared" si="40"/>
        <v>288</v>
      </c>
      <c r="W481" s="15" t="s">
        <v>53</v>
      </c>
    </row>
    <row r="482" spans="1:23" ht="30" x14ac:dyDescent="0.25">
      <c r="A482" s="5" t="s">
        <v>255</v>
      </c>
      <c r="B482" s="5" t="s">
        <v>78</v>
      </c>
      <c r="C482" s="12" t="s">
        <v>79</v>
      </c>
      <c r="D482" s="9"/>
      <c r="E482" s="9"/>
      <c r="F482" s="9"/>
      <c r="G482" s="9"/>
      <c r="H482" s="9"/>
      <c r="I482" s="9"/>
      <c r="J482" s="9"/>
      <c r="K482" s="9"/>
      <c r="L482" s="9"/>
      <c r="M482" s="9"/>
      <c r="N482" s="13">
        <f t="shared" si="39"/>
        <v>0</v>
      </c>
      <c r="O482" s="9"/>
      <c r="P482" s="9"/>
      <c r="Q482" s="9"/>
      <c r="R482" s="9"/>
      <c r="S482" s="9"/>
      <c r="T482" s="9">
        <v>2224</v>
      </c>
      <c r="U482" s="9"/>
      <c r="V482" s="13">
        <f t="shared" si="40"/>
        <v>2224</v>
      </c>
      <c r="W482" s="15" t="s">
        <v>85</v>
      </c>
    </row>
    <row r="483" spans="1:23" ht="45" x14ac:dyDescent="0.25">
      <c r="A483" s="5" t="s">
        <v>255</v>
      </c>
      <c r="B483" s="5" t="s">
        <v>80</v>
      </c>
      <c r="C483" s="12"/>
      <c r="D483" s="9">
        <v>4723</v>
      </c>
      <c r="E483" s="9"/>
      <c r="F483" s="9"/>
      <c r="G483" s="9"/>
      <c r="H483" s="9"/>
      <c r="I483" s="9"/>
      <c r="J483" s="9"/>
      <c r="K483" s="9"/>
      <c r="L483" s="9"/>
      <c r="M483" s="9"/>
      <c r="N483" s="13">
        <f t="shared" si="39"/>
        <v>4723</v>
      </c>
      <c r="O483" s="9"/>
      <c r="P483" s="9"/>
      <c r="Q483" s="9"/>
      <c r="R483" s="9"/>
      <c r="S483" s="9"/>
      <c r="T483" s="9"/>
      <c r="U483" s="9"/>
      <c r="V483" s="13">
        <f t="shared" si="40"/>
        <v>4723</v>
      </c>
      <c r="W483" s="15" t="s">
        <v>33</v>
      </c>
    </row>
    <row r="484" spans="1:23" ht="45" x14ac:dyDescent="0.25">
      <c r="A484" s="5" t="s">
        <v>255</v>
      </c>
      <c r="B484" s="5" t="s">
        <v>81</v>
      </c>
      <c r="C484" s="12"/>
      <c r="D484" s="9">
        <v>4920</v>
      </c>
      <c r="E484" s="9"/>
      <c r="F484" s="9"/>
      <c r="G484" s="9"/>
      <c r="H484" s="9"/>
      <c r="I484" s="9"/>
      <c r="J484" s="9"/>
      <c r="K484" s="9"/>
      <c r="L484" s="9"/>
      <c r="M484" s="9"/>
      <c r="N484" s="13">
        <f t="shared" si="39"/>
        <v>4920</v>
      </c>
      <c r="O484" s="9"/>
      <c r="P484" s="9"/>
      <c r="Q484" s="9"/>
      <c r="R484" s="9"/>
      <c r="S484" s="9"/>
      <c r="T484" s="9"/>
      <c r="U484" s="9"/>
      <c r="V484" s="13">
        <f t="shared" si="40"/>
        <v>4920</v>
      </c>
      <c r="W484" s="15" t="s">
        <v>33</v>
      </c>
    </row>
    <row r="485" spans="1:23" x14ac:dyDescent="0.25">
      <c r="A485" s="23" t="s">
        <v>255</v>
      </c>
      <c r="B485" s="23" t="s">
        <v>82</v>
      </c>
      <c r="C485" s="24"/>
      <c r="D485" s="14">
        <f t="shared" ref="D485:V485" si="41">SUM(D455:D484)</f>
        <v>317844</v>
      </c>
      <c r="E485" s="14">
        <f t="shared" si="41"/>
        <v>3067</v>
      </c>
      <c r="F485" s="14">
        <f t="shared" si="41"/>
        <v>0</v>
      </c>
      <c r="G485" s="14">
        <f t="shared" si="41"/>
        <v>3200</v>
      </c>
      <c r="H485" s="14">
        <f t="shared" si="41"/>
        <v>10348</v>
      </c>
      <c r="I485" s="14">
        <f t="shared" si="41"/>
        <v>11616</v>
      </c>
      <c r="J485" s="14">
        <f t="shared" si="41"/>
        <v>8133</v>
      </c>
      <c r="K485" s="14">
        <f t="shared" si="41"/>
        <v>7913</v>
      </c>
      <c r="L485" s="14">
        <f t="shared" si="41"/>
        <v>4426</v>
      </c>
      <c r="M485" s="14">
        <f t="shared" si="41"/>
        <v>218</v>
      </c>
      <c r="N485" s="14">
        <f t="shared" si="41"/>
        <v>366765</v>
      </c>
      <c r="O485" s="14">
        <f t="shared" si="41"/>
        <v>675</v>
      </c>
      <c r="P485" s="14">
        <f t="shared" si="41"/>
        <v>30846</v>
      </c>
      <c r="Q485" s="14">
        <f t="shared" si="41"/>
        <v>21664</v>
      </c>
      <c r="R485" s="14">
        <f t="shared" si="41"/>
        <v>1367</v>
      </c>
      <c r="S485" s="14">
        <f t="shared" si="41"/>
        <v>0</v>
      </c>
      <c r="T485" s="14">
        <f t="shared" si="41"/>
        <v>2224</v>
      </c>
      <c r="U485" s="14">
        <f t="shared" si="41"/>
        <v>0</v>
      </c>
      <c r="V485" s="14">
        <f t="shared" si="41"/>
        <v>423541</v>
      </c>
    </row>
    <row r="486" spans="1:23" ht="26.25" x14ac:dyDescent="0.25">
      <c r="A486" s="23" t="s">
        <v>262</v>
      </c>
      <c r="B486" s="23" t="s">
        <v>263</v>
      </c>
      <c r="C486" s="10"/>
      <c r="D486" s="32">
        <f t="shared" ref="D486:U486" si="42">D38+D75+D105+D143+D185+D214+D256+D297+D330+D362+D396+D431+D454+D485</f>
        <v>6652995</v>
      </c>
      <c r="E486" s="32">
        <f t="shared" si="42"/>
        <v>56230</v>
      </c>
      <c r="F486" s="32">
        <f t="shared" si="42"/>
        <v>252463</v>
      </c>
      <c r="G486" s="32">
        <f t="shared" si="42"/>
        <v>63205</v>
      </c>
      <c r="H486" s="32">
        <f t="shared" si="42"/>
        <v>282778</v>
      </c>
      <c r="I486" s="32">
        <f t="shared" si="42"/>
        <v>180429</v>
      </c>
      <c r="J486" s="32">
        <f t="shared" si="42"/>
        <v>204743</v>
      </c>
      <c r="K486" s="32">
        <f t="shared" si="42"/>
        <v>330280</v>
      </c>
      <c r="L486" s="32">
        <f t="shared" si="42"/>
        <v>162316</v>
      </c>
      <c r="M486" s="32">
        <f t="shared" si="42"/>
        <v>855</v>
      </c>
      <c r="N486" s="32">
        <f t="shared" si="42"/>
        <v>8186294</v>
      </c>
      <c r="O486" s="32">
        <f t="shared" si="42"/>
        <v>5983</v>
      </c>
      <c r="P486" s="32">
        <f t="shared" si="42"/>
        <v>736585</v>
      </c>
      <c r="Q486" s="32">
        <f t="shared" si="42"/>
        <v>494604</v>
      </c>
      <c r="R486" s="32">
        <f t="shared" si="42"/>
        <v>34768</v>
      </c>
      <c r="S486" s="32">
        <f t="shared" si="42"/>
        <v>39160</v>
      </c>
      <c r="T486" s="32">
        <f t="shared" si="42"/>
        <v>66640</v>
      </c>
      <c r="U486" s="32">
        <f t="shared" si="42"/>
        <v>4080</v>
      </c>
      <c r="V486" s="14">
        <f t="shared" ref="V486:V516" si="43">N486+O486+P486+Q486+R486+S486+T486+U486</f>
        <v>9568114</v>
      </c>
    </row>
    <row r="487" spans="1:23" ht="45" x14ac:dyDescent="0.25">
      <c r="A487" s="5" t="s">
        <v>264</v>
      </c>
      <c r="B487" s="5" t="s">
        <v>265</v>
      </c>
      <c r="C487" s="12" t="s">
        <v>52</v>
      </c>
      <c r="D487" s="16">
        <v>62556</v>
      </c>
      <c r="E487" s="9">
        <v>600</v>
      </c>
      <c r="F487" s="9">
        <v>6700</v>
      </c>
      <c r="G487" s="9">
        <v>2280</v>
      </c>
      <c r="H487" s="9">
        <v>4380</v>
      </c>
      <c r="I487" s="9">
        <v>500</v>
      </c>
      <c r="J487" s="9">
        <v>350</v>
      </c>
      <c r="K487" s="9">
        <v>12012</v>
      </c>
      <c r="L487" s="9"/>
      <c r="M487" s="9"/>
      <c r="N487" s="13">
        <f t="shared" ref="N487:N516" si="44">D487+E487+F487+G487+H487+I487+J487+K487+L487+M487</f>
        <v>89378</v>
      </c>
      <c r="O487" s="9"/>
      <c r="P487" s="9">
        <v>2490</v>
      </c>
      <c r="Q487" s="9">
        <v>3030</v>
      </c>
      <c r="R487" s="9"/>
      <c r="S487" s="9"/>
      <c r="T487" s="9"/>
      <c r="U487" s="9"/>
      <c r="V487" s="13">
        <f t="shared" si="43"/>
        <v>94898</v>
      </c>
      <c r="W487" s="15" t="s">
        <v>266</v>
      </c>
    </row>
    <row r="488" spans="1:23" ht="45" x14ac:dyDescent="0.25">
      <c r="A488" s="5" t="s">
        <v>264</v>
      </c>
      <c r="B488" s="5" t="s">
        <v>267</v>
      </c>
      <c r="C488" s="12" t="s">
        <v>52</v>
      </c>
      <c r="D488" s="16">
        <v>72370</v>
      </c>
      <c r="E488" s="9"/>
      <c r="F488" s="9"/>
      <c r="G488" s="9"/>
      <c r="H488" s="9"/>
      <c r="I488" s="9"/>
      <c r="J488" s="9"/>
      <c r="K488" s="9"/>
      <c r="L488" s="9"/>
      <c r="M488" s="9"/>
      <c r="N488" s="13">
        <f t="shared" si="44"/>
        <v>72370</v>
      </c>
      <c r="O488" s="9"/>
      <c r="P488" s="9"/>
      <c r="Q488" s="9"/>
      <c r="R488" s="9"/>
      <c r="S488" s="9"/>
      <c r="T488" s="9"/>
      <c r="U488" s="9"/>
      <c r="V488" s="13">
        <f t="shared" si="43"/>
        <v>72370</v>
      </c>
      <c r="W488" s="15" t="s">
        <v>266</v>
      </c>
    </row>
    <row r="489" spans="1:23" ht="64.5" x14ac:dyDescent="0.25">
      <c r="A489" s="5" t="s">
        <v>264</v>
      </c>
      <c r="B489" s="5" t="s">
        <v>268</v>
      </c>
      <c r="C489" s="12" t="s">
        <v>52</v>
      </c>
      <c r="D489" s="16"/>
      <c r="E489" s="9"/>
      <c r="F489" s="9"/>
      <c r="G489" s="9"/>
      <c r="H489" s="9"/>
      <c r="I489" s="9"/>
      <c r="J489" s="9"/>
      <c r="K489" s="9"/>
      <c r="L489" s="9"/>
      <c r="M489" s="9"/>
      <c r="N489" s="13">
        <f t="shared" si="44"/>
        <v>0</v>
      </c>
      <c r="O489" s="9"/>
      <c r="P489" s="9"/>
      <c r="Q489" s="9"/>
      <c r="R489" s="9"/>
      <c r="S489" s="9"/>
      <c r="T489" s="9"/>
      <c r="U489" s="9"/>
      <c r="V489" s="13">
        <f t="shared" si="43"/>
        <v>0</v>
      </c>
      <c r="W489" s="15" t="s">
        <v>266</v>
      </c>
    </row>
    <row r="490" spans="1:23" ht="51.75" x14ac:dyDescent="0.25">
      <c r="A490" s="5" t="s">
        <v>264</v>
      </c>
      <c r="B490" s="5" t="s">
        <v>269</v>
      </c>
      <c r="C490" s="12" t="s">
        <v>52</v>
      </c>
      <c r="D490" s="16">
        <v>18475</v>
      </c>
      <c r="E490" s="9"/>
      <c r="F490" s="9"/>
      <c r="G490" s="9"/>
      <c r="H490" s="9"/>
      <c r="I490" s="9"/>
      <c r="J490" s="9"/>
      <c r="K490" s="9"/>
      <c r="L490" s="9"/>
      <c r="M490" s="9"/>
      <c r="N490" s="13">
        <f t="shared" si="44"/>
        <v>18475</v>
      </c>
      <c r="O490" s="9"/>
      <c r="P490" s="9"/>
      <c r="Q490" s="9"/>
      <c r="R490" s="9"/>
      <c r="S490" s="9"/>
      <c r="T490" s="9"/>
      <c r="U490" s="9"/>
      <c r="V490" s="13">
        <f t="shared" si="43"/>
        <v>18475</v>
      </c>
      <c r="W490" s="15" t="s">
        <v>266</v>
      </c>
    </row>
    <row r="491" spans="1:23" ht="77.25" x14ac:dyDescent="0.25">
      <c r="A491" s="5" t="s">
        <v>264</v>
      </c>
      <c r="B491" s="5" t="s">
        <v>270</v>
      </c>
      <c r="C491" s="12" t="s">
        <v>52</v>
      </c>
      <c r="D491" s="16">
        <v>805</v>
      </c>
      <c r="E491" s="9"/>
      <c r="F491" s="9"/>
      <c r="G491" s="9"/>
      <c r="H491" s="9"/>
      <c r="I491" s="9"/>
      <c r="J491" s="9"/>
      <c r="K491" s="9"/>
      <c r="L491" s="9"/>
      <c r="M491" s="9"/>
      <c r="N491" s="13">
        <f t="shared" si="44"/>
        <v>805</v>
      </c>
      <c r="O491" s="9"/>
      <c r="P491" s="9"/>
      <c r="Q491" s="9"/>
      <c r="R491" s="9"/>
      <c r="S491" s="9"/>
      <c r="T491" s="9"/>
      <c r="U491" s="9"/>
      <c r="V491" s="13">
        <f t="shared" si="43"/>
        <v>805</v>
      </c>
      <c r="W491" s="15" t="s">
        <v>266</v>
      </c>
    </row>
    <row r="492" spans="1:23" ht="45" x14ac:dyDescent="0.25">
      <c r="A492" s="5" t="s">
        <v>264</v>
      </c>
      <c r="B492" s="5" t="s">
        <v>271</v>
      </c>
      <c r="C492" s="12" t="s">
        <v>52</v>
      </c>
      <c r="D492" s="16">
        <v>675</v>
      </c>
      <c r="E492" s="9"/>
      <c r="F492" s="9"/>
      <c r="G492" s="9"/>
      <c r="H492" s="9"/>
      <c r="I492" s="9"/>
      <c r="J492" s="9"/>
      <c r="K492" s="9"/>
      <c r="L492" s="9"/>
      <c r="M492" s="9"/>
      <c r="N492" s="13">
        <f t="shared" si="44"/>
        <v>675</v>
      </c>
      <c r="O492" s="9"/>
      <c r="P492" s="9"/>
      <c r="Q492" s="9"/>
      <c r="R492" s="9"/>
      <c r="S492" s="9"/>
      <c r="T492" s="9"/>
      <c r="U492" s="9"/>
      <c r="V492" s="13">
        <f t="shared" si="43"/>
        <v>675</v>
      </c>
      <c r="W492" s="15" t="s">
        <v>266</v>
      </c>
    </row>
    <row r="493" spans="1:23" ht="45" x14ac:dyDescent="0.25">
      <c r="A493" s="5" t="s">
        <v>264</v>
      </c>
      <c r="B493" s="5" t="s">
        <v>272</v>
      </c>
      <c r="C493" s="12" t="s">
        <v>52</v>
      </c>
      <c r="D493" s="16">
        <v>115821</v>
      </c>
      <c r="E493" s="9">
        <v>900</v>
      </c>
      <c r="F493" s="9">
        <v>21800</v>
      </c>
      <c r="G493" s="9">
        <v>7500</v>
      </c>
      <c r="H493" s="9">
        <v>10500</v>
      </c>
      <c r="I493" s="9"/>
      <c r="J493" s="9">
        <v>350</v>
      </c>
      <c r="K493" s="9">
        <v>25526</v>
      </c>
      <c r="L493" s="9"/>
      <c r="M493" s="9"/>
      <c r="N493" s="13">
        <f t="shared" si="44"/>
        <v>182397</v>
      </c>
      <c r="O493" s="9"/>
      <c r="P493" s="9">
        <v>4580</v>
      </c>
      <c r="Q493" s="9">
        <v>5553</v>
      </c>
      <c r="R493" s="9"/>
      <c r="S493" s="9"/>
      <c r="T493" s="9"/>
      <c r="U493" s="9"/>
      <c r="V493" s="13">
        <f t="shared" si="43"/>
        <v>192530</v>
      </c>
      <c r="W493" s="15" t="s">
        <v>266</v>
      </c>
    </row>
    <row r="494" spans="1:23" ht="45" x14ac:dyDescent="0.25">
      <c r="A494" s="5" t="s">
        <v>264</v>
      </c>
      <c r="B494" s="5" t="s">
        <v>273</v>
      </c>
      <c r="C494" s="12" t="s">
        <v>52</v>
      </c>
      <c r="D494" s="16">
        <v>122343</v>
      </c>
      <c r="E494" s="9"/>
      <c r="F494" s="9"/>
      <c r="G494" s="9"/>
      <c r="H494" s="9"/>
      <c r="I494" s="9"/>
      <c r="J494" s="9"/>
      <c r="K494" s="9"/>
      <c r="L494" s="9"/>
      <c r="M494" s="9"/>
      <c r="N494" s="13">
        <f t="shared" si="44"/>
        <v>122343</v>
      </c>
      <c r="O494" s="9"/>
      <c r="P494" s="9"/>
      <c r="Q494" s="9"/>
      <c r="R494" s="9"/>
      <c r="S494" s="9"/>
      <c r="T494" s="9"/>
      <c r="U494" s="9"/>
      <c r="V494" s="13">
        <f t="shared" si="43"/>
        <v>122343</v>
      </c>
      <c r="W494" s="15" t="s">
        <v>266</v>
      </c>
    </row>
    <row r="495" spans="1:23" ht="64.5" x14ac:dyDescent="0.25">
      <c r="A495" s="5" t="s">
        <v>264</v>
      </c>
      <c r="B495" s="5" t="s">
        <v>274</v>
      </c>
      <c r="C495" s="12" t="s">
        <v>52</v>
      </c>
      <c r="D495" s="16">
        <v>2010</v>
      </c>
      <c r="E495" s="9"/>
      <c r="F495" s="9"/>
      <c r="G495" s="9"/>
      <c r="H495" s="9"/>
      <c r="I495" s="9"/>
      <c r="J495" s="9"/>
      <c r="K495" s="9"/>
      <c r="L495" s="9"/>
      <c r="M495" s="9"/>
      <c r="N495" s="13">
        <f t="shared" si="44"/>
        <v>2010</v>
      </c>
      <c r="O495" s="9"/>
      <c r="P495" s="9"/>
      <c r="Q495" s="9"/>
      <c r="R495" s="9"/>
      <c r="S495" s="9"/>
      <c r="T495" s="9"/>
      <c r="U495" s="9"/>
      <c r="V495" s="13">
        <f t="shared" si="43"/>
        <v>2010</v>
      </c>
      <c r="W495" s="15" t="s">
        <v>266</v>
      </c>
    </row>
    <row r="496" spans="1:23" ht="51.75" x14ac:dyDescent="0.25">
      <c r="A496" s="5" t="s">
        <v>264</v>
      </c>
      <c r="B496" s="5" t="s">
        <v>275</v>
      </c>
      <c r="C496" s="12" t="s">
        <v>52</v>
      </c>
      <c r="D496" s="16">
        <v>48651</v>
      </c>
      <c r="E496" s="9"/>
      <c r="F496" s="9"/>
      <c r="G496" s="9"/>
      <c r="H496" s="9"/>
      <c r="I496" s="9"/>
      <c r="J496" s="9"/>
      <c r="K496" s="9"/>
      <c r="L496" s="9"/>
      <c r="M496" s="9"/>
      <c r="N496" s="13">
        <f t="shared" si="44"/>
        <v>48651</v>
      </c>
      <c r="O496" s="9"/>
      <c r="P496" s="9"/>
      <c r="Q496" s="9"/>
      <c r="R496" s="9"/>
      <c r="S496" s="9"/>
      <c r="T496" s="9"/>
      <c r="U496" s="9"/>
      <c r="V496" s="13">
        <f t="shared" si="43"/>
        <v>48651</v>
      </c>
      <c r="W496" s="15" t="s">
        <v>266</v>
      </c>
    </row>
    <row r="497" spans="1:23" ht="77.25" x14ac:dyDescent="0.25">
      <c r="A497" s="5" t="s">
        <v>264</v>
      </c>
      <c r="B497" s="5" t="s">
        <v>276</v>
      </c>
      <c r="C497" s="12" t="s">
        <v>52</v>
      </c>
      <c r="D497" s="16">
        <v>1777</v>
      </c>
      <c r="E497" s="9"/>
      <c r="F497" s="9"/>
      <c r="G497" s="9"/>
      <c r="H497" s="9"/>
      <c r="I497" s="9"/>
      <c r="J497" s="9"/>
      <c r="K497" s="9"/>
      <c r="L497" s="9"/>
      <c r="M497" s="9"/>
      <c r="N497" s="13">
        <f t="shared" si="44"/>
        <v>1777</v>
      </c>
      <c r="O497" s="9"/>
      <c r="P497" s="9"/>
      <c r="Q497" s="9"/>
      <c r="R497" s="9"/>
      <c r="S497" s="9"/>
      <c r="T497" s="9"/>
      <c r="U497" s="9"/>
      <c r="V497" s="13">
        <f t="shared" si="43"/>
        <v>1777</v>
      </c>
      <c r="W497" s="15" t="s">
        <v>266</v>
      </c>
    </row>
    <row r="498" spans="1:23" ht="51.75" x14ac:dyDescent="0.25">
      <c r="A498" s="5" t="s">
        <v>264</v>
      </c>
      <c r="B498" s="5" t="s">
        <v>277</v>
      </c>
      <c r="C498" s="12" t="s">
        <v>52</v>
      </c>
      <c r="D498" s="16">
        <v>1350</v>
      </c>
      <c r="E498" s="9"/>
      <c r="F498" s="9"/>
      <c r="G498" s="9"/>
      <c r="H498" s="9"/>
      <c r="I498" s="9"/>
      <c r="J498" s="9"/>
      <c r="K498" s="9"/>
      <c r="L498" s="9"/>
      <c r="M498" s="9"/>
      <c r="N498" s="13">
        <f t="shared" si="44"/>
        <v>1350</v>
      </c>
      <c r="O498" s="9"/>
      <c r="P498" s="9"/>
      <c r="Q498" s="9"/>
      <c r="R498" s="9"/>
      <c r="S498" s="9"/>
      <c r="T498" s="9"/>
      <c r="U498" s="9"/>
      <c r="V498" s="13">
        <f t="shared" si="43"/>
        <v>1350</v>
      </c>
      <c r="W498" s="15" t="s">
        <v>266</v>
      </c>
    </row>
    <row r="499" spans="1:23" ht="64.5" x14ac:dyDescent="0.25">
      <c r="A499" s="5" t="s">
        <v>264</v>
      </c>
      <c r="B499" s="5" t="s">
        <v>562</v>
      </c>
      <c r="C499" s="12" t="s">
        <v>52</v>
      </c>
      <c r="D499" s="16">
        <v>31</v>
      </c>
      <c r="E499" s="9"/>
      <c r="F499" s="9"/>
      <c r="G499" s="9"/>
      <c r="H499" s="9"/>
      <c r="I499" s="9"/>
      <c r="J499" s="9"/>
      <c r="K499" s="9"/>
      <c r="L499" s="9"/>
      <c r="M499" s="9"/>
      <c r="N499" s="13">
        <f t="shared" si="44"/>
        <v>31</v>
      </c>
      <c r="O499" s="9"/>
      <c r="P499" s="9"/>
      <c r="Q499" s="9"/>
      <c r="R499" s="9"/>
      <c r="S499" s="9"/>
      <c r="T499" s="9"/>
      <c r="U499" s="9"/>
      <c r="V499" s="13">
        <f t="shared" si="43"/>
        <v>31</v>
      </c>
      <c r="W499" s="15" t="s">
        <v>266</v>
      </c>
    </row>
    <row r="500" spans="1:23" ht="45" x14ac:dyDescent="0.25">
      <c r="A500" s="5" t="s">
        <v>264</v>
      </c>
      <c r="B500" s="5" t="s">
        <v>278</v>
      </c>
      <c r="C500" s="12" t="s">
        <v>52</v>
      </c>
      <c r="D500" s="16">
        <v>168728</v>
      </c>
      <c r="E500" s="9">
        <v>1100</v>
      </c>
      <c r="F500" s="9">
        <v>38000</v>
      </c>
      <c r="G500" s="9">
        <v>9700</v>
      </c>
      <c r="H500" s="9">
        <v>29000</v>
      </c>
      <c r="I500" s="9"/>
      <c r="J500" s="9">
        <v>4500</v>
      </c>
      <c r="K500" s="9">
        <v>35104</v>
      </c>
      <c r="L500" s="9"/>
      <c r="M500" s="9"/>
      <c r="N500" s="13">
        <f t="shared" si="44"/>
        <v>286132</v>
      </c>
      <c r="O500" s="9"/>
      <c r="P500" s="9">
        <v>7398</v>
      </c>
      <c r="Q500" s="9">
        <v>14288</v>
      </c>
      <c r="R500" s="9"/>
      <c r="S500" s="9"/>
      <c r="T500" s="9"/>
      <c r="U500" s="9"/>
      <c r="V500" s="13">
        <f t="shared" si="43"/>
        <v>307818</v>
      </c>
      <c r="W500" s="15" t="s">
        <v>266</v>
      </c>
    </row>
    <row r="501" spans="1:23" ht="45" x14ac:dyDescent="0.25">
      <c r="A501" s="5" t="s">
        <v>264</v>
      </c>
      <c r="B501" s="5" t="s">
        <v>279</v>
      </c>
      <c r="C501" s="12" t="s">
        <v>52</v>
      </c>
      <c r="D501" s="16">
        <v>166846</v>
      </c>
      <c r="E501" s="9"/>
      <c r="F501" s="9"/>
      <c r="G501" s="9"/>
      <c r="H501" s="9"/>
      <c r="I501" s="9"/>
      <c r="J501" s="9"/>
      <c r="K501" s="9"/>
      <c r="L501" s="9"/>
      <c r="M501" s="9"/>
      <c r="N501" s="13">
        <f t="shared" si="44"/>
        <v>166846</v>
      </c>
      <c r="O501" s="9"/>
      <c r="P501" s="9"/>
      <c r="Q501" s="9"/>
      <c r="R501" s="9"/>
      <c r="S501" s="9"/>
      <c r="T501" s="9"/>
      <c r="U501" s="9"/>
      <c r="V501" s="13">
        <f t="shared" si="43"/>
        <v>166846</v>
      </c>
      <c r="W501" s="15" t="s">
        <v>266</v>
      </c>
    </row>
    <row r="502" spans="1:23" ht="64.5" x14ac:dyDescent="0.25">
      <c r="A502" s="5" t="s">
        <v>264</v>
      </c>
      <c r="B502" s="5" t="s">
        <v>280</v>
      </c>
      <c r="C502" s="12" t="s">
        <v>52</v>
      </c>
      <c r="D502" s="16">
        <v>4624</v>
      </c>
      <c r="E502" s="9"/>
      <c r="F502" s="9"/>
      <c r="G502" s="9"/>
      <c r="H502" s="9"/>
      <c r="I502" s="9"/>
      <c r="J502" s="9"/>
      <c r="K502" s="9"/>
      <c r="L502" s="9"/>
      <c r="M502" s="9"/>
      <c r="N502" s="13">
        <f t="shared" si="44"/>
        <v>4624</v>
      </c>
      <c r="O502" s="9"/>
      <c r="P502" s="9"/>
      <c r="Q502" s="9"/>
      <c r="R502" s="9"/>
      <c r="S502" s="9"/>
      <c r="T502" s="9"/>
      <c r="U502" s="9"/>
      <c r="V502" s="13">
        <f t="shared" si="43"/>
        <v>4624</v>
      </c>
      <c r="W502" s="15" t="s">
        <v>266</v>
      </c>
    </row>
    <row r="503" spans="1:23" ht="51.75" x14ac:dyDescent="0.25">
      <c r="A503" s="5" t="s">
        <v>264</v>
      </c>
      <c r="B503" s="5" t="s">
        <v>281</v>
      </c>
      <c r="C503" s="12" t="s">
        <v>52</v>
      </c>
      <c r="D503" s="16">
        <v>64048</v>
      </c>
      <c r="E503" s="9"/>
      <c r="F503" s="9"/>
      <c r="G503" s="9"/>
      <c r="H503" s="9"/>
      <c r="I503" s="9"/>
      <c r="J503" s="9"/>
      <c r="K503" s="9"/>
      <c r="L503" s="9"/>
      <c r="M503" s="9"/>
      <c r="N503" s="13">
        <f t="shared" si="44"/>
        <v>64048</v>
      </c>
      <c r="O503" s="9"/>
      <c r="P503" s="9"/>
      <c r="Q503" s="9"/>
      <c r="R503" s="9"/>
      <c r="S503" s="9"/>
      <c r="T503" s="9"/>
      <c r="U503" s="9"/>
      <c r="V503" s="13">
        <f t="shared" si="43"/>
        <v>64048</v>
      </c>
      <c r="W503" s="15" t="s">
        <v>266</v>
      </c>
    </row>
    <row r="504" spans="1:23" ht="77.25" x14ac:dyDescent="0.25">
      <c r="A504" s="5" t="s">
        <v>264</v>
      </c>
      <c r="B504" s="5" t="s">
        <v>282</v>
      </c>
      <c r="C504" s="12" t="s">
        <v>52</v>
      </c>
      <c r="D504" s="16">
        <v>3362</v>
      </c>
      <c r="E504" s="9"/>
      <c r="F504" s="9"/>
      <c r="G504" s="9"/>
      <c r="H504" s="9"/>
      <c r="I504" s="9"/>
      <c r="J504" s="9"/>
      <c r="K504" s="9"/>
      <c r="L504" s="9"/>
      <c r="M504" s="9"/>
      <c r="N504" s="13">
        <f t="shared" si="44"/>
        <v>3362</v>
      </c>
      <c r="O504" s="9"/>
      <c r="P504" s="9"/>
      <c r="Q504" s="9"/>
      <c r="R504" s="9"/>
      <c r="S504" s="9"/>
      <c r="T504" s="9"/>
      <c r="U504" s="9"/>
      <c r="V504" s="13">
        <f t="shared" si="43"/>
        <v>3362</v>
      </c>
      <c r="W504" s="15" t="s">
        <v>266</v>
      </c>
    </row>
    <row r="505" spans="1:23" ht="45" x14ac:dyDescent="0.25">
      <c r="A505" s="5" t="s">
        <v>264</v>
      </c>
      <c r="B505" s="5" t="s">
        <v>283</v>
      </c>
      <c r="C505" s="12" t="s">
        <v>52</v>
      </c>
      <c r="D505" s="16">
        <v>1136</v>
      </c>
      <c r="E505" s="9"/>
      <c r="F505" s="9"/>
      <c r="G505" s="9"/>
      <c r="H505" s="9"/>
      <c r="I505" s="9"/>
      <c r="J505" s="9"/>
      <c r="K505" s="9"/>
      <c r="L505" s="9"/>
      <c r="M505" s="9"/>
      <c r="N505" s="13">
        <f t="shared" si="44"/>
        <v>1136</v>
      </c>
      <c r="O505" s="9"/>
      <c r="P505" s="9"/>
      <c r="Q505" s="9"/>
      <c r="R505" s="9"/>
      <c r="S505" s="9"/>
      <c r="T505" s="9"/>
      <c r="U505" s="9"/>
      <c r="V505" s="13">
        <f t="shared" si="43"/>
        <v>1136</v>
      </c>
      <c r="W505" s="15" t="s">
        <v>266</v>
      </c>
    </row>
    <row r="506" spans="1:23" ht="51.75" x14ac:dyDescent="0.25">
      <c r="A506" s="5" t="s">
        <v>264</v>
      </c>
      <c r="B506" s="5" t="s">
        <v>284</v>
      </c>
      <c r="C506" s="12" t="s">
        <v>52</v>
      </c>
      <c r="D506" s="16">
        <v>76</v>
      </c>
      <c r="E506" s="9"/>
      <c r="F506" s="9"/>
      <c r="G506" s="9"/>
      <c r="H506" s="9"/>
      <c r="I506" s="9"/>
      <c r="J506" s="9"/>
      <c r="K506" s="9"/>
      <c r="L506" s="9"/>
      <c r="M506" s="9"/>
      <c r="N506" s="13">
        <f t="shared" si="44"/>
        <v>76</v>
      </c>
      <c r="O506" s="9"/>
      <c r="P506" s="9"/>
      <c r="Q506" s="9"/>
      <c r="R506" s="9"/>
      <c r="S506" s="9"/>
      <c r="T506" s="9"/>
      <c r="U506" s="9"/>
      <c r="V506" s="13">
        <f t="shared" si="43"/>
        <v>76</v>
      </c>
      <c r="W506" s="15" t="s">
        <v>266</v>
      </c>
    </row>
    <row r="507" spans="1:23" ht="45" x14ac:dyDescent="0.25">
      <c r="A507" s="5" t="s">
        <v>264</v>
      </c>
      <c r="B507" s="5" t="s">
        <v>285</v>
      </c>
      <c r="C507" s="12" t="s">
        <v>57</v>
      </c>
      <c r="D507" s="16">
        <v>77611</v>
      </c>
      <c r="E507" s="9">
        <v>4500</v>
      </c>
      <c r="F507" s="9">
        <v>27500</v>
      </c>
      <c r="G507" s="9">
        <v>4500</v>
      </c>
      <c r="H507" s="9">
        <v>26000</v>
      </c>
      <c r="I507" s="9"/>
      <c r="J507" s="9">
        <v>300</v>
      </c>
      <c r="K507" s="9"/>
      <c r="L507" s="9"/>
      <c r="M507" s="9">
        <v>12330</v>
      </c>
      <c r="N507" s="13">
        <f t="shared" si="44"/>
        <v>152741</v>
      </c>
      <c r="O507" s="9">
        <v>100</v>
      </c>
      <c r="P507" s="9">
        <v>12930</v>
      </c>
      <c r="Q507" s="9">
        <v>21000</v>
      </c>
      <c r="R507" s="9"/>
      <c r="S507" s="9"/>
      <c r="T507" s="9"/>
      <c r="U507" s="9"/>
      <c r="V507" s="13">
        <f t="shared" si="43"/>
        <v>186771</v>
      </c>
      <c r="W507" s="15" t="s">
        <v>266</v>
      </c>
    </row>
    <row r="508" spans="1:23" ht="51.75" x14ac:dyDescent="0.25">
      <c r="A508" s="5" t="s">
        <v>264</v>
      </c>
      <c r="B508" s="5" t="s">
        <v>286</v>
      </c>
      <c r="C508" s="12" t="s">
        <v>57</v>
      </c>
      <c r="D508" s="16">
        <v>281973</v>
      </c>
      <c r="E508" s="9"/>
      <c r="F508" s="9"/>
      <c r="G508" s="9"/>
      <c r="H508" s="9"/>
      <c r="I508" s="9"/>
      <c r="J508" s="9"/>
      <c r="K508" s="9"/>
      <c r="L508" s="9"/>
      <c r="M508" s="9"/>
      <c r="N508" s="13">
        <f t="shared" si="44"/>
        <v>281973</v>
      </c>
      <c r="O508" s="9"/>
      <c r="P508" s="9"/>
      <c r="Q508" s="9"/>
      <c r="R508" s="9"/>
      <c r="S508" s="9"/>
      <c r="T508" s="9"/>
      <c r="U508" s="9"/>
      <c r="V508" s="13">
        <f t="shared" si="43"/>
        <v>281973</v>
      </c>
      <c r="W508" s="15" t="s">
        <v>266</v>
      </c>
    </row>
    <row r="509" spans="1:23" ht="51.75" x14ac:dyDescent="0.25">
      <c r="A509" s="5" t="s">
        <v>264</v>
      </c>
      <c r="B509" s="5" t="s">
        <v>287</v>
      </c>
      <c r="C509" s="12" t="s">
        <v>57</v>
      </c>
      <c r="D509" s="16">
        <v>11367</v>
      </c>
      <c r="E509" s="9"/>
      <c r="F509" s="9"/>
      <c r="G509" s="9"/>
      <c r="H509" s="9"/>
      <c r="I509" s="9"/>
      <c r="J509" s="9"/>
      <c r="K509" s="9"/>
      <c r="L509" s="9"/>
      <c r="M509" s="9"/>
      <c r="N509" s="13">
        <f t="shared" si="44"/>
        <v>11367</v>
      </c>
      <c r="O509" s="9"/>
      <c r="P509" s="9"/>
      <c r="Q509" s="9"/>
      <c r="R509" s="9"/>
      <c r="S509" s="9"/>
      <c r="T509" s="9"/>
      <c r="U509" s="9"/>
      <c r="V509" s="13">
        <f t="shared" si="43"/>
        <v>11367</v>
      </c>
      <c r="W509" s="15" t="s">
        <v>266</v>
      </c>
    </row>
    <row r="510" spans="1:23" ht="77.25" x14ac:dyDescent="0.25">
      <c r="A510" s="5" t="s">
        <v>264</v>
      </c>
      <c r="B510" s="5" t="s">
        <v>288</v>
      </c>
      <c r="C510" s="12" t="s">
        <v>57</v>
      </c>
      <c r="D510" s="16">
        <v>12717</v>
      </c>
      <c r="E510" s="9"/>
      <c r="F510" s="9"/>
      <c r="G510" s="9"/>
      <c r="H510" s="9"/>
      <c r="I510" s="9"/>
      <c r="J510" s="9"/>
      <c r="K510" s="9"/>
      <c r="L510" s="9"/>
      <c r="M510" s="9"/>
      <c r="N510" s="13">
        <f t="shared" si="44"/>
        <v>12717</v>
      </c>
      <c r="O510" s="9"/>
      <c r="P510" s="9"/>
      <c r="Q510" s="9"/>
      <c r="R510" s="9"/>
      <c r="S510" s="9"/>
      <c r="T510" s="9"/>
      <c r="U510" s="9"/>
      <c r="V510" s="13">
        <f t="shared" si="43"/>
        <v>12717</v>
      </c>
      <c r="W510" s="15" t="s">
        <v>266</v>
      </c>
    </row>
    <row r="511" spans="1:23" ht="51.75" x14ac:dyDescent="0.25">
      <c r="A511" s="5" t="s">
        <v>264</v>
      </c>
      <c r="B511" s="5" t="s">
        <v>289</v>
      </c>
      <c r="C511" s="12" t="s">
        <v>74</v>
      </c>
      <c r="D511" s="16">
        <v>7651</v>
      </c>
      <c r="E511" s="9"/>
      <c r="F511" s="9"/>
      <c r="G511" s="9"/>
      <c r="H511" s="9"/>
      <c r="I511" s="9"/>
      <c r="J511" s="9"/>
      <c r="K511" s="9"/>
      <c r="L511" s="9"/>
      <c r="M511" s="9"/>
      <c r="N511" s="13">
        <f t="shared" si="44"/>
        <v>7651</v>
      </c>
      <c r="O511" s="9"/>
      <c r="P511" s="9"/>
      <c r="Q511" s="9"/>
      <c r="R511" s="9"/>
      <c r="S511" s="9"/>
      <c r="T511" s="9"/>
      <c r="U511" s="9"/>
      <c r="V511" s="13">
        <f t="shared" si="43"/>
        <v>7651</v>
      </c>
      <c r="W511" s="15" t="s">
        <v>266</v>
      </c>
    </row>
    <row r="512" spans="1:23" ht="77.25" x14ac:dyDescent="0.25">
      <c r="A512" s="5" t="s">
        <v>264</v>
      </c>
      <c r="B512" s="5" t="s">
        <v>290</v>
      </c>
      <c r="C512" s="12" t="s">
        <v>74</v>
      </c>
      <c r="D512" s="16">
        <v>598</v>
      </c>
      <c r="E512" s="9"/>
      <c r="F512" s="9"/>
      <c r="G512" s="9"/>
      <c r="H512" s="9"/>
      <c r="I512" s="9"/>
      <c r="J512" s="9"/>
      <c r="K512" s="9"/>
      <c r="L512" s="9"/>
      <c r="M512" s="9"/>
      <c r="N512" s="13">
        <f t="shared" si="44"/>
        <v>598</v>
      </c>
      <c r="O512" s="9"/>
      <c r="P512" s="9"/>
      <c r="Q512" s="9"/>
      <c r="R512" s="9"/>
      <c r="S512" s="9"/>
      <c r="T512" s="9"/>
      <c r="U512" s="9"/>
      <c r="V512" s="13">
        <f t="shared" si="43"/>
        <v>598</v>
      </c>
      <c r="W512" s="15" t="s">
        <v>266</v>
      </c>
    </row>
    <row r="513" spans="1:23" ht="45" x14ac:dyDescent="0.25">
      <c r="A513" s="5" t="s">
        <v>264</v>
      </c>
      <c r="B513" s="5" t="s">
        <v>291</v>
      </c>
      <c r="C513" s="12" t="s">
        <v>57</v>
      </c>
      <c r="D513" s="16">
        <v>297533</v>
      </c>
      <c r="E513" s="9">
        <v>5400</v>
      </c>
      <c r="F513" s="9">
        <v>72100</v>
      </c>
      <c r="G513" s="9">
        <v>7050</v>
      </c>
      <c r="H513" s="9">
        <v>40300</v>
      </c>
      <c r="I513" s="9"/>
      <c r="J513" s="9">
        <v>300</v>
      </c>
      <c r="K513" s="9"/>
      <c r="L513" s="9"/>
      <c r="M513" s="9"/>
      <c r="N513" s="13">
        <f t="shared" si="44"/>
        <v>422683</v>
      </c>
      <c r="O513" s="9">
        <v>100</v>
      </c>
      <c r="P513" s="9">
        <v>49319</v>
      </c>
      <c r="Q513" s="9">
        <v>49279</v>
      </c>
      <c r="R513" s="9"/>
      <c r="S513" s="9"/>
      <c r="T513" s="9"/>
      <c r="U513" s="9"/>
      <c r="V513" s="13">
        <f t="shared" si="43"/>
        <v>521381</v>
      </c>
      <c r="W513" s="15" t="s">
        <v>266</v>
      </c>
    </row>
    <row r="514" spans="1:23" ht="51.75" x14ac:dyDescent="0.25">
      <c r="A514" s="5" t="s">
        <v>264</v>
      </c>
      <c r="B514" s="5" t="s">
        <v>287</v>
      </c>
      <c r="C514" s="12" t="s">
        <v>57</v>
      </c>
      <c r="D514" s="16">
        <v>17522</v>
      </c>
      <c r="E514" s="9"/>
      <c r="F514" s="9"/>
      <c r="G514" s="9"/>
      <c r="H514" s="9"/>
      <c r="I514" s="9"/>
      <c r="J514" s="9"/>
      <c r="K514" s="9"/>
      <c r="L514" s="9"/>
      <c r="M514" s="9"/>
      <c r="N514" s="13">
        <f t="shared" si="44"/>
        <v>17522</v>
      </c>
      <c r="O514" s="9"/>
      <c r="P514" s="9"/>
      <c r="Q514" s="9"/>
      <c r="R514" s="9"/>
      <c r="S514" s="9"/>
      <c r="T514" s="9"/>
      <c r="U514" s="9"/>
      <c r="V514" s="13">
        <f t="shared" si="43"/>
        <v>17522</v>
      </c>
      <c r="W514" s="15" t="s">
        <v>266</v>
      </c>
    </row>
    <row r="515" spans="1:23" ht="51.75" x14ac:dyDescent="0.25">
      <c r="A515" s="5" t="s">
        <v>264</v>
      </c>
      <c r="B515" s="5" t="s">
        <v>286</v>
      </c>
      <c r="C515" s="12" t="s">
        <v>57</v>
      </c>
      <c r="D515" s="16">
        <v>843343</v>
      </c>
      <c r="E515" s="9"/>
      <c r="F515" s="9"/>
      <c r="G515" s="9"/>
      <c r="H515" s="9"/>
      <c r="I515" s="9"/>
      <c r="J515" s="9"/>
      <c r="K515" s="9"/>
      <c r="L515" s="9"/>
      <c r="M515" s="9"/>
      <c r="N515" s="13">
        <f t="shared" si="44"/>
        <v>843343</v>
      </c>
      <c r="O515" s="9"/>
      <c r="P515" s="9"/>
      <c r="Q515" s="9"/>
      <c r="R515" s="9"/>
      <c r="S515" s="9"/>
      <c r="T515" s="9"/>
      <c r="U515" s="9"/>
      <c r="V515" s="13">
        <f t="shared" si="43"/>
        <v>843343</v>
      </c>
      <c r="W515" s="15" t="s">
        <v>266</v>
      </c>
    </row>
    <row r="516" spans="1:23" ht="77.25" x14ac:dyDescent="0.25">
      <c r="A516" s="5" t="s">
        <v>264</v>
      </c>
      <c r="B516" s="5" t="s">
        <v>288</v>
      </c>
      <c r="C516" s="12" t="s">
        <v>57</v>
      </c>
      <c r="D516" s="16">
        <v>23319</v>
      </c>
      <c r="E516" s="9"/>
      <c r="F516" s="9"/>
      <c r="G516" s="9"/>
      <c r="H516" s="9"/>
      <c r="I516" s="9"/>
      <c r="J516" s="9"/>
      <c r="K516" s="9"/>
      <c r="L516" s="9"/>
      <c r="M516" s="9"/>
      <c r="N516" s="13">
        <f t="shared" si="44"/>
        <v>23319</v>
      </c>
      <c r="O516" s="9"/>
      <c r="P516" s="9"/>
      <c r="Q516" s="9"/>
      <c r="R516" s="9"/>
      <c r="S516" s="9"/>
      <c r="T516" s="9"/>
      <c r="U516" s="9"/>
      <c r="V516" s="13">
        <f t="shared" si="43"/>
        <v>23319</v>
      </c>
      <c r="W516" s="15" t="s">
        <v>266</v>
      </c>
    </row>
    <row r="517" spans="1:23" ht="51.75" x14ac:dyDescent="0.25">
      <c r="A517" s="5" t="s">
        <v>264</v>
      </c>
      <c r="B517" s="5" t="s">
        <v>289</v>
      </c>
      <c r="C517" s="12" t="s">
        <v>74</v>
      </c>
      <c r="D517" s="16">
        <v>14176</v>
      </c>
      <c r="E517" s="9"/>
      <c r="F517" s="9"/>
      <c r="G517" s="9"/>
      <c r="H517" s="9"/>
      <c r="I517" s="9"/>
      <c r="J517" s="9"/>
      <c r="K517" s="9"/>
      <c r="L517" s="9"/>
      <c r="M517" s="9"/>
      <c r="N517" s="13">
        <f t="shared" ref="N517:N540" si="45">D517+E517+F517+G517+H517+I517+J517+K517+L517+M517</f>
        <v>14176</v>
      </c>
      <c r="O517" s="9"/>
      <c r="P517" s="9"/>
      <c r="Q517" s="9"/>
      <c r="R517" s="9"/>
      <c r="S517" s="9"/>
      <c r="T517" s="9"/>
      <c r="U517" s="9"/>
      <c r="V517" s="13">
        <f t="shared" ref="V517:V539" si="46">N517+O517+P517+Q517+R517+S517+T517+U517</f>
        <v>14176</v>
      </c>
      <c r="W517" s="15" t="s">
        <v>266</v>
      </c>
    </row>
    <row r="518" spans="1:23" ht="77.25" x14ac:dyDescent="0.25">
      <c r="A518" s="5" t="s">
        <v>264</v>
      </c>
      <c r="B518" s="5" t="s">
        <v>290</v>
      </c>
      <c r="C518" s="12" t="s">
        <v>74</v>
      </c>
      <c r="D518" s="16">
        <v>790</v>
      </c>
      <c r="E518" s="9"/>
      <c r="F518" s="9"/>
      <c r="G518" s="9"/>
      <c r="H518" s="9"/>
      <c r="I518" s="9"/>
      <c r="J518" s="9"/>
      <c r="K518" s="9"/>
      <c r="L518" s="9"/>
      <c r="M518" s="9"/>
      <c r="N518" s="13">
        <f t="shared" si="45"/>
        <v>790</v>
      </c>
      <c r="O518" s="9"/>
      <c r="P518" s="9"/>
      <c r="Q518" s="9"/>
      <c r="R518" s="9"/>
      <c r="S518" s="9"/>
      <c r="T518" s="9"/>
      <c r="U518" s="9"/>
      <c r="V518" s="13">
        <f t="shared" si="46"/>
        <v>790</v>
      </c>
      <c r="W518" s="15" t="s">
        <v>266</v>
      </c>
    </row>
    <row r="519" spans="1:23" ht="45" x14ac:dyDescent="0.25">
      <c r="A519" s="5" t="s">
        <v>264</v>
      </c>
      <c r="B519" s="5" t="s">
        <v>292</v>
      </c>
      <c r="C519" s="12" t="s">
        <v>57</v>
      </c>
      <c r="D519" s="16">
        <v>8145</v>
      </c>
      <c r="E519" s="9">
        <v>500</v>
      </c>
      <c r="F519" s="9"/>
      <c r="G519" s="9"/>
      <c r="H519" s="9"/>
      <c r="I519" s="9"/>
      <c r="J519" s="9"/>
      <c r="K519" s="9"/>
      <c r="L519" s="9"/>
      <c r="M519" s="9"/>
      <c r="N519" s="13">
        <f t="shared" si="45"/>
        <v>8645</v>
      </c>
      <c r="O519" s="9">
        <v>30</v>
      </c>
      <c r="P519" s="9">
        <v>420</v>
      </c>
      <c r="Q519" s="9">
        <v>800</v>
      </c>
      <c r="R519" s="9"/>
      <c r="S519" s="9"/>
      <c r="T519" s="9"/>
      <c r="U519" s="9"/>
      <c r="V519" s="13">
        <f t="shared" si="46"/>
        <v>9895</v>
      </c>
      <c r="W519" s="15" t="s">
        <v>266</v>
      </c>
    </row>
    <row r="520" spans="1:23" ht="51.75" x14ac:dyDescent="0.25">
      <c r="A520" s="5" t="s">
        <v>264</v>
      </c>
      <c r="B520" s="5" t="s">
        <v>286</v>
      </c>
      <c r="C520" s="12" t="s">
        <v>57</v>
      </c>
      <c r="D520" s="16">
        <v>40970</v>
      </c>
      <c r="E520" s="9"/>
      <c r="F520" s="9"/>
      <c r="G520" s="9"/>
      <c r="H520" s="9"/>
      <c r="I520" s="9"/>
      <c r="J520" s="9"/>
      <c r="K520" s="9"/>
      <c r="L520" s="9"/>
      <c r="M520" s="9"/>
      <c r="N520" s="13">
        <f t="shared" si="45"/>
        <v>40970</v>
      </c>
      <c r="O520" s="9"/>
      <c r="P520" s="9"/>
      <c r="Q520" s="9"/>
      <c r="R520" s="9"/>
      <c r="S520" s="9"/>
      <c r="T520" s="9"/>
      <c r="U520" s="9"/>
      <c r="V520" s="13">
        <f t="shared" si="46"/>
        <v>40970</v>
      </c>
      <c r="W520" s="15" t="s">
        <v>266</v>
      </c>
    </row>
    <row r="521" spans="1:23" ht="77.25" x14ac:dyDescent="0.25">
      <c r="A521" s="5" t="s">
        <v>264</v>
      </c>
      <c r="B521" s="5" t="s">
        <v>288</v>
      </c>
      <c r="C521" s="12" t="s">
        <v>57</v>
      </c>
      <c r="D521" s="16">
        <v>1206</v>
      </c>
      <c r="E521" s="9"/>
      <c r="F521" s="9"/>
      <c r="G521" s="9"/>
      <c r="H521" s="9"/>
      <c r="I521" s="9"/>
      <c r="J521" s="9"/>
      <c r="K521" s="9"/>
      <c r="L521" s="9"/>
      <c r="M521" s="9"/>
      <c r="N521" s="13">
        <f t="shared" si="45"/>
        <v>1206</v>
      </c>
      <c r="O521" s="9"/>
      <c r="P521" s="9"/>
      <c r="Q521" s="9"/>
      <c r="R521" s="9"/>
      <c r="S521" s="9"/>
      <c r="T521" s="9"/>
      <c r="U521" s="9"/>
      <c r="V521" s="13">
        <f t="shared" si="46"/>
        <v>1206</v>
      </c>
      <c r="W521" s="15" t="s">
        <v>266</v>
      </c>
    </row>
    <row r="522" spans="1:23" ht="51.75" x14ac:dyDescent="0.25">
      <c r="A522" s="5" t="s">
        <v>264</v>
      </c>
      <c r="B522" s="5" t="s">
        <v>293</v>
      </c>
      <c r="C522" s="12" t="s">
        <v>74</v>
      </c>
      <c r="D522" s="16">
        <v>450</v>
      </c>
      <c r="E522" s="9"/>
      <c r="F522" s="9"/>
      <c r="G522" s="9"/>
      <c r="H522" s="9"/>
      <c r="I522" s="9"/>
      <c r="J522" s="9"/>
      <c r="K522" s="9"/>
      <c r="L522" s="9"/>
      <c r="M522" s="9"/>
      <c r="N522" s="13">
        <f t="shared" si="45"/>
        <v>450</v>
      </c>
      <c r="O522" s="9"/>
      <c r="P522" s="9"/>
      <c r="Q522" s="9"/>
      <c r="R522" s="9"/>
      <c r="S522" s="9"/>
      <c r="T522" s="9"/>
      <c r="U522" s="9"/>
      <c r="V522" s="13">
        <f t="shared" si="46"/>
        <v>450</v>
      </c>
      <c r="W522" s="15" t="s">
        <v>266</v>
      </c>
    </row>
    <row r="523" spans="1:23" ht="77.25" x14ac:dyDescent="0.25">
      <c r="A523" s="5" t="s">
        <v>264</v>
      </c>
      <c r="B523" s="5" t="s">
        <v>290</v>
      </c>
      <c r="C523" s="12" t="s">
        <v>74</v>
      </c>
      <c r="D523" s="16">
        <v>76</v>
      </c>
      <c r="E523" s="9"/>
      <c r="F523" s="9"/>
      <c r="G523" s="9"/>
      <c r="H523" s="9"/>
      <c r="I523" s="9"/>
      <c r="J523" s="9"/>
      <c r="K523" s="9"/>
      <c r="L523" s="9"/>
      <c r="M523" s="9"/>
      <c r="N523" s="13">
        <f t="shared" si="45"/>
        <v>76</v>
      </c>
      <c r="O523" s="9"/>
      <c r="P523" s="9"/>
      <c r="Q523" s="9"/>
      <c r="R523" s="9"/>
      <c r="S523" s="9"/>
      <c r="T523" s="9"/>
      <c r="U523" s="9"/>
      <c r="V523" s="13">
        <f t="shared" si="46"/>
        <v>76</v>
      </c>
      <c r="W523" s="15" t="s">
        <v>266</v>
      </c>
    </row>
    <row r="524" spans="1:23" ht="45" x14ac:dyDescent="0.25">
      <c r="A524" s="5" t="s">
        <v>264</v>
      </c>
      <c r="B524" s="5" t="s">
        <v>294</v>
      </c>
      <c r="C524" s="12" t="s">
        <v>74</v>
      </c>
      <c r="D524" s="16">
        <v>23423</v>
      </c>
      <c r="E524" s="9">
        <v>1650</v>
      </c>
      <c r="F524" s="9">
        <v>9000</v>
      </c>
      <c r="G524" s="9">
        <v>400</v>
      </c>
      <c r="H524" s="9">
        <v>4300</v>
      </c>
      <c r="I524" s="9"/>
      <c r="J524" s="9"/>
      <c r="K524" s="9"/>
      <c r="L524" s="9"/>
      <c r="M524" s="9"/>
      <c r="N524" s="13">
        <f t="shared" si="45"/>
        <v>38773</v>
      </c>
      <c r="O524" s="9">
        <v>300</v>
      </c>
      <c r="P524" s="9">
        <v>11198</v>
      </c>
      <c r="Q524" s="9">
        <v>7464</v>
      </c>
      <c r="R524" s="9"/>
      <c r="S524" s="9"/>
      <c r="T524" s="9"/>
      <c r="U524" s="9"/>
      <c r="V524" s="13">
        <f t="shared" si="46"/>
        <v>57735</v>
      </c>
      <c r="W524" s="15" t="s">
        <v>266</v>
      </c>
    </row>
    <row r="525" spans="1:23" ht="77.25" x14ac:dyDescent="0.25">
      <c r="A525" s="18" t="s">
        <v>264</v>
      </c>
      <c r="B525" s="18" t="s">
        <v>295</v>
      </c>
      <c r="C525" s="19" t="s">
        <v>35</v>
      </c>
      <c r="D525" s="16"/>
      <c r="E525" s="9"/>
      <c r="F525" s="9"/>
      <c r="G525" s="9"/>
      <c r="H525" s="9"/>
      <c r="I525" s="9"/>
      <c r="J525" s="9"/>
      <c r="K525" s="9"/>
      <c r="L525" s="9"/>
      <c r="M525" s="9"/>
      <c r="N525" s="13">
        <f t="shared" si="45"/>
        <v>0</v>
      </c>
      <c r="O525" s="9"/>
      <c r="P525" s="9"/>
      <c r="Q525" s="9"/>
      <c r="R525" s="9"/>
      <c r="S525" s="9">
        <v>5000</v>
      </c>
      <c r="T525" s="9"/>
      <c r="U525" s="9"/>
      <c r="V525" s="13">
        <f t="shared" si="46"/>
        <v>5000</v>
      </c>
      <c r="W525" s="15" t="s">
        <v>266</v>
      </c>
    </row>
    <row r="526" spans="1:23" ht="51.75" x14ac:dyDescent="0.25">
      <c r="A526" s="18" t="s">
        <v>264</v>
      </c>
      <c r="B526" s="18" t="s">
        <v>296</v>
      </c>
      <c r="C526" s="19" t="s">
        <v>146</v>
      </c>
      <c r="D526" s="16"/>
      <c r="E526" s="9"/>
      <c r="F526" s="9"/>
      <c r="G526" s="9"/>
      <c r="H526" s="9"/>
      <c r="I526" s="9"/>
      <c r="J526" s="9"/>
      <c r="K526" s="9"/>
      <c r="L526" s="9"/>
      <c r="M526" s="9"/>
      <c r="N526" s="13">
        <f t="shared" si="45"/>
        <v>0</v>
      </c>
      <c r="O526" s="9"/>
      <c r="P526" s="9">
        <v>10000</v>
      </c>
      <c r="Q526" s="9"/>
      <c r="R526" s="9"/>
      <c r="S526" s="9"/>
      <c r="T526" s="9"/>
      <c r="U526" s="9"/>
      <c r="V526" s="13">
        <f t="shared" si="46"/>
        <v>10000</v>
      </c>
      <c r="W526" s="15" t="s">
        <v>266</v>
      </c>
    </row>
    <row r="527" spans="1:23" ht="51.75" x14ac:dyDescent="0.25">
      <c r="A527" s="18" t="s">
        <v>264</v>
      </c>
      <c r="B527" s="18" t="s">
        <v>297</v>
      </c>
      <c r="C527" s="19" t="s">
        <v>57</v>
      </c>
      <c r="D527" s="16"/>
      <c r="E527" s="9"/>
      <c r="F527" s="9"/>
      <c r="G527" s="9"/>
      <c r="H527" s="9"/>
      <c r="I527" s="9"/>
      <c r="J527" s="9"/>
      <c r="K527" s="9"/>
      <c r="L527" s="9"/>
      <c r="M527" s="9"/>
      <c r="N527" s="13">
        <f t="shared" si="45"/>
        <v>0</v>
      </c>
      <c r="O527" s="9"/>
      <c r="P527" s="9">
        <v>10000</v>
      </c>
      <c r="Q527" s="9"/>
      <c r="R527" s="9"/>
      <c r="S527" s="9"/>
      <c r="T527" s="9"/>
      <c r="U527" s="9"/>
      <c r="V527" s="13">
        <f t="shared" si="46"/>
        <v>10000</v>
      </c>
      <c r="W527" s="15" t="s">
        <v>266</v>
      </c>
    </row>
    <row r="528" spans="1:23" ht="64.5" x14ac:dyDescent="0.25">
      <c r="A528" s="18" t="s">
        <v>264</v>
      </c>
      <c r="B528" s="18" t="s">
        <v>298</v>
      </c>
      <c r="C528" s="19" t="s">
        <v>45</v>
      </c>
      <c r="D528" s="16"/>
      <c r="E528" s="9"/>
      <c r="F528" s="9"/>
      <c r="G528" s="9"/>
      <c r="H528" s="9"/>
      <c r="I528" s="9"/>
      <c r="J528" s="9"/>
      <c r="K528" s="9"/>
      <c r="L528" s="9"/>
      <c r="M528" s="9"/>
      <c r="N528" s="13">
        <f t="shared" si="45"/>
        <v>0</v>
      </c>
      <c r="O528" s="9"/>
      <c r="P528" s="9">
        <v>7016</v>
      </c>
      <c r="Q528" s="9"/>
      <c r="R528" s="9"/>
      <c r="S528" s="9"/>
      <c r="T528" s="9"/>
      <c r="U528" s="9"/>
      <c r="V528" s="13">
        <f t="shared" si="46"/>
        <v>7016</v>
      </c>
      <c r="W528" s="15" t="s">
        <v>266</v>
      </c>
    </row>
    <row r="529" spans="1:23" ht="45" x14ac:dyDescent="0.25">
      <c r="A529" s="5" t="s">
        <v>264</v>
      </c>
      <c r="B529" s="5" t="s">
        <v>299</v>
      </c>
      <c r="C529" s="12" t="s">
        <v>74</v>
      </c>
      <c r="D529" s="16">
        <v>48604</v>
      </c>
      <c r="E529" s="9"/>
      <c r="F529" s="9"/>
      <c r="G529" s="9"/>
      <c r="H529" s="9"/>
      <c r="I529" s="9"/>
      <c r="J529" s="9"/>
      <c r="K529" s="9"/>
      <c r="L529" s="9"/>
      <c r="M529" s="9"/>
      <c r="N529" s="13">
        <f t="shared" si="45"/>
        <v>48604</v>
      </c>
      <c r="O529" s="9"/>
      <c r="P529" s="9"/>
      <c r="Q529" s="9"/>
      <c r="R529" s="9"/>
      <c r="S529" s="9"/>
      <c r="T529" s="9"/>
      <c r="U529" s="9"/>
      <c r="V529" s="13">
        <f t="shared" si="46"/>
        <v>48604</v>
      </c>
      <c r="W529" s="15" t="s">
        <v>266</v>
      </c>
    </row>
    <row r="530" spans="1:23" ht="51.75" x14ac:dyDescent="0.25">
      <c r="A530" s="5" t="s">
        <v>264</v>
      </c>
      <c r="B530" s="5" t="s">
        <v>300</v>
      </c>
      <c r="C530" s="12" t="s">
        <v>74</v>
      </c>
      <c r="D530" s="16">
        <v>804</v>
      </c>
      <c r="E530" s="9"/>
      <c r="F530" s="9"/>
      <c r="G530" s="9"/>
      <c r="H530" s="9"/>
      <c r="I530" s="9"/>
      <c r="J530" s="9"/>
      <c r="K530" s="9"/>
      <c r="L530" s="9"/>
      <c r="M530" s="9"/>
      <c r="N530" s="13">
        <f t="shared" si="45"/>
        <v>804</v>
      </c>
      <c r="O530" s="9"/>
      <c r="P530" s="9"/>
      <c r="Q530" s="9"/>
      <c r="R530" s="9"/>
      <c r="S530" s="9"/>
      <c r="T530" s="9"/>
      <c r="U530" s="9"/>
      <c r="V530" s="13">
        <f t="shared" si="46"/>
        <v>804</v>
      </c>
      <c r="W530" s="15" t="s">
        <v>266</v>
      </c>
    </row>
    <row r="531" spans="1:23" ht="45" x14ac:dyDescent="0.25">
      <c r="A531" s="5" t="s">
        <v>264</v>
      </c>
      <c r="B531" s="5" t="s">
        <v>301</v>
      </c>
      <c r="C531" s="12" t="s">
        <v>74</v>
      </c>
      <c r="D531" s="16">
        <v>32404</v>
      </c>
      <c r="E531" s="9"/>
      <c r="F531" s="9"/>
      <c r="G531" s="9"/>
      <c r="H531" s="9"/>
      <c r="I531" s="9"/>
      <c r="J531" s="9"/>
      <c r="K531" s="9"/>
      <c r="L531" s="9"/>
      <c r="M531" s="9"/>
      <c r="N531" s="13">
        <f t="shared" si="45"/>
        <v>32404</v>
      </c>
      <c r="O531" s="9"/>
      <c r="P531" s="9"/>
      <c r="Q531" s="9"/>
      <c r="R531" s="9"/>
      <c r="S531" s="9"/>
      <c r="T531" s="9"/>
      <c r="U531" s="9"/>
      <c r="V531" s="13">
        <f t="shared" si="46"/>
        <v>32404</v>
      </c>
      <c r="W531" s="15" t="s">
        <v>266</v>
      </c>
    </row>
    <row r="532" spans="1:23" ht="64.5" x14ac:dyDescent="0.25">
      <c r="A532" s="5" t="s">
        <v>264</v>
      </c>
      <c r="B532" s="5" t="s">
        <v>302</v>
      </c>
      <c r="C532" s="12" t="s">
        <v>74</v>
      </c>
      <c r="D532" s="16">
        <v>1247</v>
      </c>
      <c r="E532" s="9"/>
      <c r="F532" s="9"/>
      <c r="G532" s="9"/>
      <c r="H532" s="9"/>
      <c r="I532" s="9"/>
      <c r="J532" s="9"/>
      <c r="K532" s="9"/>
      <c r="L532" s="9"/>
      <c r="M532" s="9"/>
      <c r="N532" s="13">
        <f t="shared" si="45"/>
        <v>1247</v>
      </c>
      <c r="O532" s="9"/>
      <c r="P532" s="9"/>
      <c r="Q532" s="9"/>
      <c r="R532" s="9"/>
      <c r="S532" s="9"/>
      <c r="T532" s="9"/>
      <c r="U532" s="9"/>
      <c r="V532" s="13">
        <f t="shared" si="46"/>
        <v>1247</v>
      </c>
      <c r="W532" s="15" t="s">
        <v>266</v>
      </c>
    </row>
    <row r="533" spans="1:23" ht="45" x14ac:dyDescent="0.25">
      <c r="A533" s="5" t="s">
        <v>264</v>
      </c>
      <c r="B533" s="5" t="s">
        <v>303</v>
      </c>
      <c r="C533" s="12" t="s">
        <v>74</v>
      </c>
      <c r="D533" s="16"/>
      <c r="E533" s="9">
        <v>560</v>
      </c>
      <c r="F533" s="9"/>
      <c r="G533" s="9"/>
      <c r="H533" s="9"/>
      <c r="I533" s="9"/>
      <c r="J533" s="9">
        <v>7000</v>
      </c>
      <c r="K533" s="9"/>
      <c r="L533" s="9"/>
      <c r="M533" s="9"/>
      <c r="N533" s="13">
        <f t="shared" si="45"/>
        <v>7560</v>
      </c>
      <c r="O533" s="9">
        <v>2500</v>
      </c>
      <c r="P533" s="9">
        <v>33925</v>
      </c>
      <c r="Q533" s="9">
        <v>29556</v>
      </c>
      <c r="R533" s="9"/>
      <c r="S533" s="9"/>
      <c r="T533" s="9"/>
      <c r="U533" s="9"/>
      <c r="V533" s="13">
        <f t="shared" si="46"/>
        <v>73541</v>
      </c>
      <c r="W533" s="15" t="s">
        <v>266</v>
      </c>
    </row>
    <row r="534" spans="1:23" ht="45" x14ac:dyDescent="0.25">
      <c r="A534" s="5" t="s">
        <v>264</v>
      </c>
      <c r="B534" s="5" t="s">
        <v>304</v>
      </c>
      <c r="C534" s="12" t="s">
        <v>74</v>
      </c>
      <c r="D534" s="16">
        <v>31807</v>
      </c>
      <c r="E534" s="9"/>
      <c r="F534" s="9"/>
      <c r="G534" s="9"/>
      <c r="H534" s="9"/>
      <c r="I534" s="9"/>
      <c r="J534" s="9"/>
      <c r="K534" s="9"/>
      <c r="L534" s="9"/>
      <c r="M534" s="9"/>
      <c r="N534" s="13">
        <f t="shared" si="45"/>
        <v>31807</v>
      </c>
      <c r="O534" s="9"/>
      <c r="P534" s="9"/>
      <c r="Q534" s="9"/>
      <c r="R534" s="9"/>
      <c r="S534" s="9"/>
      <c r="T534" s="9"/>
      <c r="U534" s="9"/>
      <c r="V534" s="13">
        <f t="shared" si="46"/>
        <v>31807</v>
      </c>
      <c r="W534" s="15" t="s">
        <v>266</v>
      </c>
    </row>
    <row r="535" spans="1:23" ht="51.75" x14ac:dyDescent="0.25">
      <c r="A535" s="5" t="s">
        <v>264</v>
      </c>
      <c r="B535" s="5" t="s">
        <v>305</v>
      </c>
      <c r="C535" s="12" t="s">
        <v>74</v>
      </c>
      <c r="D535" s="16">
        <v>60</v>
      </c>
      <c r="E535" s="9"/>
      <c r="F535" s="9"/>
      <c r="G535" s="9"/>
      <c r="H535" s="9"/>
      <c r="I535" s="9"/>
      <c r="J535" s="9"/>
      <c r="K535" s="9"/>
      <c r="L535" s="9"/>
      <c r="M535" s="9"/>
      <c r="N535" s="13">
        <f t="shared" si="45"/>
        <v>60</v>
      </c>
      <c r="O535" s="9"/>
      <c r="P535" s="9"/>
      <c r="Q535" s="9"/>
      <c r="R535" s="9"/>
      <c r="S535" s="9"/>
      <c r="T535" s="9"/>
      <c r="U535" s="9"/>
      <c r="V535" s="13">
        <f t="shared" si="46"/>
        <v>60</v>
      </c>
      <c r="W535" s="15" t="s">
        <v>266</v>
      </c>
    </row>
    <row r="536" spans="1:23" ht="45" x14ac:dyDescent="0.25">
      <c r="A536" s="5" t="s">
        <v>264</v>
      </c>
      <c r="B536" s="5" t="s">
        <v>306</v>
      </c>
      <c r="C536" s="12" t="s">
        <v>74</v>
      </c>
      <c r="D536" s="16">
        <v>246368</v>
      </c>
      <c r="E536" s="9"/>
      <c r="F536" s="9"/>
      <c r="G536" s="9"/>
      <c r="H536" s="9"/>
      <c r="I536" s="9"/>
      <c r="J536" s="9"/>
      <c r="K536" s="9"/>
      <c r="L536" s="9"/>
      <c r="M536" s="9"/>
      <c r="N536" s="13">
        <f t="shared" si="45"/>
        <v>246368</v>
      </c>
      <c r="O536" s="9"/>
      <c r="P536" s="9"/>
      <c r="Q536" s="9"/>
      <c r="R536" s="9"/>
      <c r="S536" s="9"/>
      <c r="T536" s="9"/>
      <c r="U536" s="9"/>
      <c r="V536" s="13">
        <f t="shared" si="46"/>
        <v>246368</v>
      </c>
      <c r="W536" s="15" t="s">
        <v>266</v>
      </c>
    </row>
    <row r="537" spans="1:23" ht="45" x14ac:dyDescent="0.25">
      <c r="A537" s="5" t="s">
        <v>264</v>
      </c>
      <c r="B537" s="5" t="s">
        <v>307</v>
      </c>
      <c r="C537" s="12" t="s">
        <v>74</v>
      </c>
      <c r="D537" s="16">
        <v>111547</v>
      </c>
      <c r="E537" s="9">
        <v>1280</v>
      </c>
      <c r="F537" s="9">
        <v>23100</v>
      </c>
      <c r="G537" s="9">
        <v>2100</v>
      </c>
      <c r="H537" s="9">
        <v>30300</v>
      </c>
      <c r="I537" s="9"/>
      <c r="J537" s="9"/>
      <c r="K537" s="9"/>
      <c r="L537" s="9"/>
      <c r="M537" s="9"/>
      <c r="N537" s="13">
        <f t="shared" si="45"/>
        <v>168327</v>
      </c>
      <c r="O537" s="9"/>
      <c r="P537" s="9">
        <v>20792</v>
      </c>
      <c r="Q537" s="9">
        <v>7145</v>
      </c>
      <c r="R537" s="9"/>
      <c r="S537" s="9"/>
      <c r="T537" s="9"/>
      <c r="U537" s="9"/>
      <c r="V537" s="13">
        <f t="shared" si="46"/>
        <v>196264</v>
      </c>
      <c r="W537" s="15" t="s">
        <v>266</v>
      </c>
    </row>
    <row r="538" spans="1:23" ht="45" x14ac:dyDescent="0.25">
      <c r="A538" s="5" t="s">
        <v>264</v>
      </c>
      <c r="B538" s="5" t="s">
        <v>308</v>
      </c>
      <c r="C538" s="12" t="s">
        <v>74</v>
      </c>
      <c r="D538" s="16">
        <v>53190</v>
      </c>
      <c r="E538" s="9">
        <v>1250</v>
      </c>
      <c r="F538" s="9">
        <v>8700</v>
      </c>
      <c r="G538" s="9">
        <v>750</v>
      </c>
      <c r="H538" s="9">
        <v>2870</v>
      </c>
      <c r="I538" s="9"/>
      <c r="J538" s="9">
        <v>300</v>
      </c>
      <c r="K538" s="9"/>
      <c r="L538" s="9"/>
      <c r="M538" s="9"/>
      <c r="N538" s="13">
        <f t="shared" si="45"/>
        <v>67060</v>
      </c>
      <c r="O538" s="9">
        <v>300</v>
      </c>
      <c r="P538" s="9">
        <v>4340</v>
      </c>
      <c r="Q538" s="9">
        <v>5308</v>
      </c>
      <c r="R538" s="9"/>
      <c r="S538" s="9"/>
      <c r="T538" s="9"/>
      <c r="U538" s="9"/>
      <c r="V538" s="13">
        <f t="shared" si="46"/>
        <v>77008</v>
      </c>
      <c r="W538" s="15" t="s">
        <v>266</v>
      </c>
    </row>
    <row r="539" spans="1:23" ht="51.75" x14ac:dyDescent="0.25">
      <c r="A539" s="5" t="s">
        <v>264</v>
      </c>
      <c r="B539" s="5" t="s">
        <v>309</v>
      </c>
      <c r="C539" s="12" t="s">
        <v>74</v>
      </c>
      <c r="D539" s="16">
        <v>67366</v>
      </c>
      <c r="E539" s="9"/>
      <c r="F539" s="9"/>
      <c r="G539" s="9"/>
      <c r="H539" s="9"/>
      <c r="I539" s="9"/>
      <c r="J539" s="9"/>
      <c r="K539" s="9"/>
      <c r="L539" s="9"/>
      <c r="M539" s="9"/>
      <c r="N539" s="13">
        <f t="shared" si="45"/>
        <v>67366</v>
      </c>
      <c r="O539" s="9"/>
      <c r="P539" s="9"/>
      <c r="Q539" s="9"/>
      <c r="R539" s="9"/>
      <c r="S539" s="9"/>
      <c r="T539" s="9"/>
      <c r="U539" s="9"/>
      <c r="V539" s="13">
        <f t="shared" si="46"/>
        <v>67366</v>
      </c>
      <c r="W539" s="15" t="s">
        <v>266</v>
      </c>
    </row>
    <row r="540" spans="1:23" ht="77.25" x14ac:dyDescent="0.25">
      <c r="A540" s="5" t="s">
        <v>264</v>
      </c>
      <c r="B540" s="5" t="s">
        <v>310</v>
      </c>
      <c r="C540" s="12" t="s">
        <v>74</v>
      </c>
      <c r="D540" s="16">
        <v>893</v>
      </c>
      <c r="E540" s="9"/>
      <c r="F540" s="9"/>
      <c r="G540" s="9"/>
      <c r="H540" s="9"/>
      <c r="I540" s="9"/>
      <c r="J540" s="9"/>
      <c r="K540" s="9"/>
      <c r="L540" s="9"/>
      <c r="M540" s="9"/>
      <c r="N540" s="13">
        <f t="shared" si="45"/>
        <v>893</v>
      </c>
      <c r="O540" s="9"/>
      <c r="P540" s="9"/>
      <c r="Q540" s="9"/>
      <c r="R540" s="9"/>
      <c r="S540" s="9"/>
      <c r="T540" s="9"/>
      <c r="U540" s="9"/>
      <c r="V540" s="13">
        <f t="shared" ref="V540:V571" si="47">N540+O540+P540+Q540+R540+S540+T540+U540</f>
        <v>893</v>
      </c>
      <c r="W540" s="15" t="s">
        <v>266</v>
      </c>
    </row>
    <row r="541" spans="1:23" ht="64.5" x14ac:dyDescent="0.25">
      <c r="A541" s="5" t="s">
        <v>264</v>
      </c>
      <c r="B541" s="5" t="s">
        <v>311</v>
      </c>
      <c r="C541" s="12" t="s">
        <v>74</v>
      </c>
      <c r="D541" s="16">
        <v>206940</v>
      </c>
      <c r="E541" s="9"/>
      <c r="F541" s="9"/>
      <c r="G541" s="9"/>
      <c r="H541" s="9"/>
      <c r="I541" s="9"/>
      <c r="J541" s="9"/>
      <c r="K541" s="9"/>
      <c r="L541" s="9"/>
      <c r="M541" s="9"/>
      <c r="N541" s="13">
        <f t="shared" ref="N541:N572" si="48">D541+E541+F541+G541+H541+I541+J541+K541+L541+M541</f>
        <v>206940</v>
      </c>
      <c r="O541" s="9"/>
      <c r="P541" s="9"/>
      <c r="Q541" s="9"/>
      <c r="R541" s="9"/>
      <c r="S541" s="9"/>
      <c r="T541" s="9"/>
      <c r="U541" s="9"/>
      <c r="V541" s="13">
        <f t="shared" si="47"/>
        <v>206940</v>
      </c>
      <c r="W541" s="15" t="s">
        <v>266</v>
      </c>
    </row>
    <row r="542" spans="1:23" ht="45" x14ac:dyDescent="0.25">
      <c r="A542" s="5" t="s">
        <v>264</v>
      </c>
      <c r="B542" s="5" t="s">
        <v>312</v>
      </c>
      <c r="C542" s="12" t="s">
        <v>74</v>
      </c>
      <c r="D542" s="16">
        <v>15218</v>
      </c>
      <c r="E542" s="9">
        <v>780</v>
      </c>
      <c r="F542" s="9">
        <v>3650</v>
      </c>
      <c r="G542" s="9">
        <v>400</v>
      </c>
      <c r="H542" s="9">
        <v>1440</v>
      </c>
      <c r="I542" s="9"/>
      <c r="J542" s="9"/>
      <c r="K542" s="9"/>
      <c r="L542" s="9"/>
      <c r="M542" s="9"/>
      <c r="N542" s="13">
        <f t="shared" si="48"/>
        <v>21488</v>
      </c>
      <c r="O542" s="9">
        <v>150</v>
      </c>
      <c r="P542" s="9">
        <v>1520</v>
      </c>
      <c r="Q542" s="9">
        <v>3700</v>
      </c>
      <c r="R542" s="9"/>
      <c r="S542" s="9"/>
      <c r="T542" s="9"/>
      <c r="U542" s="9"/>
      <c r="V542" s="13">
        <f t="shared" si="47"/>
        <v>26858</v>
      </c>
      <c r="W542" s="15" t="s">
        <v>266</v>
      </c>
    </row>
    <row r="543" spans="1:23" ht="45" x14ac:dyDescent="0.25">
      <c r="A543" s="5" t="s">
        <v>264</v>
      </c>
      <c r="B543" s="5" t="s">
        <v>313</v>
      </c>
      <c r="C543" s="12" t="s">
        <v>74</v>
      </c>
      <c r="D543" s="16">
        <v>20748</v>
      </c>
      <c r="E543" s="9"/>
      <c r="F543" s="9"/>
      <c r="G543" s="9"/>
      <c r="H543" s="9"/>
      <c r="I543" s="9"/>
      <c r="J543" s="9"/>
      <c r="K543" s="9"/>
      <c r="L543" s="9"/>
      <c r="M543" s="9"/>
      <c r="N543" s="13">
        <f t="shared" si="48"/>
        <v>20748</v>
      </c>
      <c r="O543" s="9"/>
      <c r="P543" s="9"/>
      <c r="Q543" s="9"/>
      <c r="R543" s="9"/>
      <c r="S543" s="9"/>
      <c r="T543" s="9"/>
      <c r="U543" s="9"/>
      <c r="V543" s="13">
        <f t="shared" si="47"/>
        <v>20748</v>
      </c>
      <c r="W543" s="15" t="s">
        <v>266</v>
      </c>
    </row>
    <row r="544" spans="1:23" ht="64.5" x14ac:dyDescent="0.25">
      <c r="A544" s="5" t="s">
        <v>264</v>
      </c>
      <c r="B544" s="5" t="s">
        <v>314</v>
      </c>
      <c r="C544" s="12" t="s">
        <v>74</v>
      </c>
      <c r="D544" s="16"/>
      <c r="E544" s="9"/>
      <c r="F544" s="9"/>
      <c r="G544" s="9"/>
      <c r="H544" s="9"/>
      <c r="I544" s="9"/>
      <c r="J544" s="9"/>
      <c r="K544" s="9"/>
      <c r="L544" s="9"/>
      <c r="M544" s="9"/>
      <c r="N544" s="13">
        <f t="shared" si="48"/>
        <v>0</v>
      </c>
      <c r="O544" s="9"/>
      <c r="P544" s="9"/>
      <c r="Q544" s="9"/>
      <c r="R544" s="9"/>
      <c r="S544" s="9"/>
      <c r="T544" s="9"/>
      <c r="U544" s="9"/>
      <c r="V544" s="13">
        <f t="shared" si="47"/>
        <v>0</v>
      </c>
      <c r="W544" s="15" t="s">
        <v>266</v>
      </c>
    </row>
    <row r="545" spans="1:23" ht="45" x14ac:dyDescent="0.25">
      <c r="A545" s="5" t="s">
        <v>264</v>
      </c>
      <c r="B545" s="5" t="s">
        <v>315</v>
      </c>
      <c r="C545" s="12" t="s">
        <v>74</v>
      </c>
      <c r="D545" s="16">
        <v>28556</v>
      </c>
      <c r="E545" s="9"/>
      <c r="F545" s="9"/>
      <c r="G545" s="9"/>
      <c r="H545" s="9"/>
      <c r="I545" s="9"/>
      <c r="J545" s="9"/>
      <c r="K545" s="9"/>
      <c r="L545" s="9"/>
      <c r="M545" s="9"/>
      <c r="N545" s="13">
        <f t="shared" si="48"/>
        <v>28556</v>
      </c>
      <c r="O545" s="9"/>
      <c r="P545" s="9"/>
      <c r="Q545" s="9"/>
      <c r="R545" s="9"/>
      <c r="S545" s="9"/>
      <c r="T545" s="9"/>
      <c r="U545" s="9"/>
      <c r="V545" s="13">
        <f t="shared" si="47"/>
        <v>28556</v>
      </c>
      <c r="W545" s="15" t="s">
        <v>266</v>
      </c>
    </row>
    <row r="546" spans="1:23" ht="45" x14ac:dyDescent="0.25">
      <c r="A546" s="5" t="s">
        <v>264</v>
      </c>
      <c r="B546" s="5" t="s">
        <v>50</v>
      </c>
      <c r="C546" s="12" t="s">
        <v>48</v>
      </c>
      <c r="D546" s="16">
        <v>128686</v>
      </c>
      <c r="E546" s="9">
        <v>2600</v>
      </c>
      <c r="F546" s="9">
        <v>22400</v>
      </c>
      <c r="G546" s="9">
        <v>1500</v>
      </c>
      <c r="H546" s="9">
        <v>16900</v>
      </c>
      <c r="I546" s="9"/>
      <c r="J546" s="9"/>
      <c r="K546" s="9"/>
      <c r="L546" s="9"/>
      <c r="M546" s="9"/>
      <c r="N546" s="13">
        <f t="shared" si="48"/>
        <v>172086</v>
      </c>
      <c r="O546" s="9">
        <v>30</v>
      </c>
      <c r="P546" s="9">
        <v>16327</v>
      </c>
      <c r="Q546" s="9">
        <v>8428</v>
      </c>
      <c r="R546" s="9"/>
      <c r="S546" s="9"/>
      <c r="T546" s="9"/>
      <c r="U546" s="9"/>
      <c r="V546" s="13">
        <f t="shared" si="47"/>
        <v>196871</v>
      </c>
      <c r="W546" s="15" t="s">
        <v>316</v>
      </c>
    </row>
    <row r="547" spans="1:23" ht="51.75" x14ac:dyDescent="0.25">
      <c r="A547" s="5" t="s">
        <v>264</v>
      </c>
      <c r="B547" s="5" t="s">
        <v>250</v>
      </c>
      <c r="C547" s="12" t="s">
        <v>48</v>
      </c>
      <c r="D547" s="16">
        <v>65103</v>
      </c>
      <c r="E547" s="9"/>
      <c r="F547" s="9"/>
      <c r="G547" s="9"/>
      <c r="H547" s="9"/>
      <c r="I547" s="9"/>
      <c r="J547" s="9"/>
      <c r="K547" s="9"/>
      <c r="L547" s="9"/>
      <c r="M547" s="9"/>
      <c r="N547" s="13">
        <f t="shared" si="48"/>
        <v>65103</v>
      </c>
      <c r="O547" s="9"/>
      <c r="P547" s="9"/>
      <c r="Q547" s="9"/>
      <c r="R547" s="9"/>
      <c r="S547" s="9"/>
      <c r="T547" s="9"/>
      <c r="U547" s="9"/>
      <c r="V547" s="13">
        <f t="shared" si="47"/>
        <v>65103</v>
      </c>
      <c r="W547" s="15" t="s">
        <v>316</v>
      </c>
    </row>
    <row r="548" spans="1:23" ht="45" x14ac:dyDescent="0.25">
      <c r="A548" s="5" t="s">
        <v>264</v>
      </c>
      <c r="B548" s="5" t="s">
        <v>88</v>
      </c>
      <c r="C548" s="19" t="s">
        <v>48</v>
      </c>
      <c r="D548" s="16">
        <v>26910</v>
      </c>
      <c r="E548" s="9"/>
      <c r="F548" s="9"/>
      <c r="G548" s="9"/>
      <c r="H548" s="9"/>
      <c r="I548" s="9"/>
      <c r="J548" s="9"/>
      <c r="K548" s="9"/>
      <c r="L548" s="9"/>
      <c r="M548" s="9"/>
      <c r="N548" s="13">
        <f t="shared" si="48"/>
        <v>26910</v>
      </c>
      <c r="O548" s="9"/>
      <c r="P548" s="9"/>
      <c r="Q548" s="9"/>
      <c r="R548" s="9"/>
      <c r="S548" s="9"/>
      <c r="T548" s="9"/>
      <c r="U548" s="9"/>
      <c r="V548" s="13">
        <f t="shared" si="47"/>
        <v>26910</v>
      </c>
      <c r="W548" s="15" t="s">
        <v>316</v>
      </c>
    </row>
    <row r="549" spans="1:23" ht="45" x14ac:dyDescent="0.25">
      <c r="A549" s="5" t="s">
        <v>264</v>
      </c>
      <c r="B549" s="5" t="s">
        <v>47</v>
      </c>
      <c r="C549" s="12" t="s">
        <v>48</v>
      </c>
      <c r="D549" s="16">
        <v>117012</v>
      </c>
      <c r="E549" s="9">
        <v>1700</v>
      </c>
      <c r="F549" s="9">
        <v>6200</v>
      </c>
      <c r="G549" s="9">
        <v>550</v>
      </c>
      <c r="H549" s="9">
        <v>6000</v>
      </c>
      <c r="I549" s="9"/>
      <c r="J549" s="9"/>
      <c r="K549" s="9"/>
      <c r="L549" s="9"/>
      <c r="M549" s="9"/>
      <c r="N549" s="13">
        <f t="shared" si="48"/>
        <v>131462</v>
      </c>
      <c r="O549" s="9">
        <v>300</v>
      </c>
      <c r="P549" s="9">
        <v>8087</v>
      </c>
      <c r="Q549" s="9">
        <v>3098</v>
      </c>
      <c r="R549" s="9">
        <v>15714</v>
      </c>
      <c r="S549" s="9"/>
      <c r="T549" s="9"/>
      <c r="U549" s="9"/>
      <c r="V549" s="13">
        <f t="shared" si="47"/>
        <v>158661</v>
      </c>
      <c r="W549" s="15" t="s">
        <v>316</v>
      </c>
    </row>
    <row r="550" spans="1:23" ht="45" x14ac:dyDescent="0.25">
      <c r="A550" s="5" t="s">
        <v>264</v>
      </c>
      <c r="B550" s="5" t="s">
        <v>317</v>
      </c>
      <c r="C550" s="12" t="s">
        <v>48</v>
      </c>
      <c r="D550" s="16">
        <v>170291</v>
      </c>
      <c r="E550" s="9">
        <v>2700</v>
      </c>
      <c r="F550" s="9">
        <v>12200</v>
      </c>
      <c r="G550" s="9">
        <v>500</v>
      </c>
      <c r="H550" s="9">
        <v>3600</v>
      </c>
      <c r="I550" s="9"/>
      <c r="J550" s="9"/>
      <c r="K550" s="9"/>
      <c r="L550" s="9"/>
      <c r="M550" s="9"/>
      <c r="N550" s="13">
        <f t="shared" si="48"/>
        <v>189291</v>
      </c>
      <c r="O550" s="9">
        <v>300</v>
      </c>
      <c r="P550" s="9">
        <v>10795</v>
      </c>
      <c r="Q550" s="9">
        <v>7990</v>
      </c>
      <c r="R550" s="9"/>
      <c r="S550" s="9"/>
      <c r="T550" s="9"/>
      <c r="U550" s="9"/>
      <c r="V550" s="13">
        <f t="shared" si="47"/>
        <v>208376</v>
      </c>
      <c r="W550" s="15" t="s">
        <v>316</v>
      </c>
    </row>
    <row r="551" spans="1:23" ht="39" x14ac:dyDescent="0.25">
      <c r="A551" s="5" t="s">
        <v>264</v>
      </c>
      <c r="B551" s="5" t="s">
        <v>318</v>
      </c>
      <c r="C551" s="12" t="s">
        <v>166</v>
      </c>
      <c r="D551" s="16"/>
      <c r="E551" s="9"/>
      <c r="F551" s="9"/>
      <c r="G551" s="9"/>
      <c r="H551" s="9"/>
      <c r="I551" s="9"/>
      <c r="J551" s="9"/>
      <c r="K551" s="9"/>
      <c r="L551" s="9"/>
      <c r="M551" s="9"/>
      <c r="N551" s="13">
        <f t="shared" si="48"/>
        <v>0</v>
      </c>
      <c r="O551" s="9"/>
      <c r="P551" s="9"/>
      <c r="Q551" s="9"/>
      <c r="R551" s="9"/>
      <c r="S551" s="9"/>
      <c r="T551" s="9">
        <v>569</v>
      </c>
      <c r="U551" s="9"/>
      <c r="V551" s="13">
        <f t="shared" si="47"/>
        <v>569</v>
      </c>
      <c r="W551" s="9"/>
    </row>
    <row r="552" spans="1:23" ht="26.25" x14ac:dyDescent="0.25">
      <c r="A552" s="5" t="s">
        <v>264</v>
      </c>
      <c r="B552" s="5" t="s">
        <v>319</v>
      </c>
      <c r="C552" s="12" t="s">
        <v>166</v>
      </c>
      <c r="D552" s="16"/>
      <c r="E552" s="9"/>
      <c r="F552" s="9"/>
      <c r="G552" s="9"/>
      <c r="H552" s="9"/>
      <c r="I552" s="9"/>
      <c r="J552" s="9"/>
      <c r="K552" s="9"/>
      <c r="L552" s="9"/>
      <c r="M552" s="9"/>
      <c r="N552" s="13">
        <f t="shared" si="48"/>
        <v>0</v>
      </c>
      <c r="O552" s="9"/>
      <c r="P552" s="9"/>
      <c r="Q552" s="9"/>
      <c r="R552" s="9"/>
      <c r="S552" s="9"/>
      <c r="T552" s="9">
        <v>711</v>
      </c>
      <c r="U552" s="9"/>
      <c r="V552" s="13">
        <f t="shared" si="47"/>
        <v>711</v>
      </c>
      <c r="W552" s="9"/>
    </row>
    <row r="553" spans="1:23" ht="30" x14ac:dyDescent="0.25">
      <c r="A553" s="5" t="s">
        <v>264</v>
      </c>
      <c r="B553" s="5" t="s">
        <v>320</v>
      </c>
      <c r="C553" s="12" t="s">
        <v>146</v>
      </c>
      <c r="D553" s="16"/>
      <c r="E553" s="9"/>
      <c r="F553" s="9">
        <v>22000</v>
      </c>
      <c r="G553" s="9">
        <v>1000</v>
      </c>
      <c r="H553" s="9">
        <v>8500</v>
      </c>
      <c r="I553" s="9"/>
      <c r="J553" s="9"/>
      <c r="K553" s="9"/>
      <c r="L553" s="9"/>
      <c r="M553" s="9"/>
      <c r="N553" s="13">
        <f t="shared" si="48"/>
        <v>31500</v>
      </c>
      <c r="O553" s="9"/>
      <c r="P553" s="9">
        <v>7464</v>
      </c>
      <c r="Q553" s="9">
        <v>1500</v>
      </c>
      <c r="R553" s="9"/>
      <c r="S553" s="9"/>
      <c r="T553" s="9"/>
      <c r="U553" s="9"/>
      <c r="V553" s="13">
        <f t="shared" si="47"/>
        <v>40464</v>
      </c>
      <c r="W553" s="15" t="s">
        <v>36</v>
      </c>
    </row>
    <row r="554" spans="1:23" ht="39" x14ac:dyDescent="0.25">
      <c r="A554" s="5" t="s">
        <v>264</v>
      </c>
      <c r="B554" s="5" t="s">
        <v>321</v>
      </c>
      <c r="C554" s="12" t="s">
        <v>146</v>
      </c>
      <c r="D554" s="16"/>
      <c r="E554" s="9"/>
      <c r="F554" s="9">
        <v>200</v>
      </c>
      <c r="G554" s="9">
        <v>250</v>
      </c>
      <c r="H554" s="9">
        <v>320</v>
      </c>
      <c r="I554" s="9"/>
      <c r="J554" s="9"/>
      <c r="K554" s="9"/>
      <c r="L554" s="9"/>
      <c r="M554" s="9"/>
      <c r="N554" s="13">
        <f t="shared" si="48"/>
        <v>770</v>
      </c>
      <c r="O554" s="9"/>
      <c r="P554" s="9">
        <v>9500</v>
      </c>
      <c r="Q554" s="9">
        <v>500</v>
      </c>
      <c r="R554" s="9"/>
      <c r="S554" s="9"/>
      <c r="T554" s="9"/>
      <c r="U554" s="9"/>
      <c r="V554" s="13">
        <f t="shared" si="47"/>
        <v>10770</v>
      </c>
      <c r="W554" s="15" t="s">
        <v>36</v>
      </c>
    </row>
    <row r="555" spans="1:23" ht="39" x14ac:dyDescent="0.25">
      <c r="A555" s="5" t="s">
        <v>264</v>
      </c>
      <c r="B555" s="5" t="s">
        <v>322</v>
      </c>
      <c r="C555" s="12" t="s">
        <v>35</v>
      </c>
      <c r="D555" s="16"/>
      <c r="E555" s="9"/>
      <c r="F555" s="9"/>
      <c r="G555" s="9">
        <v>50</v>
      </c>
      <c r="H555" s="9">
        <v>620</v>
      </c>
      <c r="I555" s="9"/>
      <c r="J555" s="9"/>
      <c r="K555" s="9"/>
      <c r="L555" s="9"/>
      <c r="M555" s="9"/>
      <c r="N555" s="13">
        <f t="shared" si="48"/>
        <v>670</v>
      </c>
      <c r="O555" s="9"/>
      <c r="P555" s="9">
        <v>8500</v>
      </c>
      <c r="Q555" s="9">
        <v>1000</v>
      </c>
      <c r="R555" s="9"/>
      <c r="S555" s="9"/>
      <c r="T555" s="9"/>
      <c r="U555" s="9"/>
      <c r="V555" s="13">
        <f t="shared" si="47"/>
        <v>10170</v>
      </c>
      <c r="W555" s="15" t="s">
        <v>36</v>
      </c>
    </row>
    <row r="556" spans="1:23" ht="39" x14ac:dyDescent="0.25">
      <c r="A556" s="5" t="s">
        <v>264</v>
      </c>
      <c r="B556" s="5" t="s">
        <v>244</v>
      </c>
      <c r="C556" s="12" t="s">
        <v>146</v>
      </c>
      <c r="D556" s="16"/>
      <c r="E556" s="9"/>
      <c r="F556" s="9"/>
      <c r="G556" s="9"/>
      <c r="H556" s="9"/>
      <c r="I556" s="9"/>
      <c r="J556" s="9"/>
      <c r="K556" s="9"/>
      <c r="L556" s="9"/>
      <c r="M556" s="9"/>
      <c r="N556" s="13">
        <f t="shared" si="48"/>
        <v>0</v>
      </c>
      <c r="O556" s="9"/>
      <c r="P556" s="9">
        <v>2710</v>
      </c>
      <c r="Q556" s="9"/>
      <c r="R556" s="9"/>
      <c r="S556" s="9"/>
      <c r="T556" s="9"/>
      <c r="U556" s="9"/>
      <c r="V556" s="13">
        <f t="shared" si="47"/>
        <v>2710</v>
      </c>
      <c r="W556" s="15" t="s">
        <v>36</v>
      </c>
    </row>
    <row r="557" spans="1:23" ht="39" x14ac:dyDescent="0.25">
      <c r="A557" s="5" t="s">
        <v>264</v>
      </c>
      <c r="B557" s="5" t="s">
        <v>39</v>
      </c>
      <c r="C557" s="12" t="s">
        <v>35</v>
      </c>
      <c r="D557" s="16">
        <v>419727</v>
      </c>
      <c r="E557" s="9">
        <v>1500</v>
      </c>
      <c r="F557" s="9">
        <v>11000</v>
      </c>
      <c r="G557" s="9">
        <v>2900</v>
      </c>
      <c r="H557" s="9">
        <v>9950</v>
      </c>
      <c r="I557" s="9"/>
      <c r="J557" s="9">
        <v>85000</v>
      </c>
      <c r="K557" s="9"/>
      <c r="L557" s="9"/>
      <c r="M557" s="9">
        <v>960</v>
      </c>
      <c r="N557" s="13">
        <f t="shared" si="48"/>
        <v>531037</v>
      </c>
      <c r="O557" s="9">
        <v>1000</v>
      </c>
      <c r="P557" s="9">
        <v>73177</v>
      </c>
      <c r="Q557" s="9">
        <v>72985</v>
      </c>
      <c r="R557" s="9"/>
      <c r="S557" s="9"/>
      <c r="T557" s="9"/>
      <c r="U557" s="9"/>
      <c r="V557" s="13">
        <f t="shared" si="47"/>
        <v>678199</v>
      </c>
      <c r="W557" s="15" t="s">
        <v>36</v>
      </c>
    </row>
    <row r="558" spans="1:23" ht="39" x14ac:dyDescent="0.25">
      <c r="A558" s="5" t="s">
        <v>264</v>
      </c>
      <c r="B558" s="5" t="s">
        <v>323</v>
      </c>
      <c r="C558" s="12" t="s">
        <v>35</v>
      </c>
      <c r="D558" s="16"/>
      <c r="E558" s="9"/>
      <c r="F558" s="9"/>
      <c r="G558" s="9"/>
      <c r="H558" s="9"/>
      <c r="I558" s="9"/>
      <c r="J558" s="9"/>
      <c r="K558" s="9"/>
      <c r="L558" s="9"/>
      <c r="M558" s="9"/>
      <c r="N558" s="13">
        <f t="shared" si="48"/>
        <v>0</v>
      </c>
      <c r="O558" s="9"/>
      <c r="P558" s="9"/>
      <c r="Q558" s="9"/>
      <c r="R558" s="9"/>
      <c r="S558" s="9"/>
      <c r="T558" s="9"/>
      <c r="U558" s="9">
        <v>1740</v>
      </c>
      <c r="V558" s="13">
        <f t="shared" si="47"/>
        <v>1740</v>
      </c>
      <c r="W558" s="15" t="s">
        <v>36</v>
      </c>
    </row>
    <row r="559" spans="1:23" ht="39" x14ac:dyDescent="0.25">
      <c r="A559" s="5" t="s">
        <v>264</v>
      </c>
      <c r="B559" s="5" t="s">
        <v>324</v>
      </c>
      <c r="C559" s="12" t="s">
        <v>35</v>
      </c>
      <c r="D559" s="16"/>
      <c r="E559" s="9"/>
      <c r="F559" s="9"/>
      <c r="G559" s="9"/>
      <c r="H559" s="9"/>
      <c r="I559" s="9"/>
      <c r="J559" s="9"/>
      <c r="K559" s="9"/>
      <c r="L559" s="9"/>
      <c r="M559" s="9"/>
      <c r="N559" s="13">
        <f t="shared" si="48"/>
        <v>0</v>
      </c>
      <c r="O559" s="9"/>
      <c r="P559" s="9">
        <v>17975</v>
      </c>
      <c r="Q559" s="9">
        <v>4260</v>
      </c>
      <c r="R559" s="9"/>
      <c r="S559" s="9"/>
      <c r="T559" s="9"/>
      <c r="U559" s="9"/>
      <c r="V559" s="13">
        <f t="shared" si="47"/>
        <v>22235</v>
      </c>
      <c r="W559" s="15" t="s">
        <v>36</v>
      </c>
    </row>
    <row r="560" spans="1:23" ht="51.75" x14ac:dyDescent="0.25">
      <c r="A560" s="5" t="s">
        <v>264</v>
      </c>
      <c r="B560" s="5" t="s">
        <v>325</v>
      </c>
      <c r="C560" s="12" t="s">
        <v>35</v>
      </c>
      <c r="D560" s="16">
        <v>3202</v>
      </c>
      <c r="E560" s="9"/>
      <c r="F560" s="9"/>
      <c r="G560" s="9"/>
      <c r="H560" s="9"/>
      <c r="I560" s="9"/>
      <c r="J560" s="9"/>
      <c r="K560" s="9"/>
      <c r="L560" s="9"/>
      <c r="M560" s="9"/>
      <c r="N560" s="13">
        <f t="shared" si="48"/>
        <v>3202</v>
      </c>
      <c r="O560" s="9"/>
      <c r="P560" s="9"/>
      <c r="Q560" s="9">
        <v>2880</v>
      </c>
      <c r="R560" s="9"/>
      <c r="S560" s="9"/>
      <c r="T560" s="9"/>
      <c r="U560" s="9"/>
      <c r="V560" s="13">
        <f t="shared" si="47"/>
        <v>6082</v>
      </c>
      <c r="W560" s="15" t="s">
        <v>326</v>
      </c>
    </row>
    <row r="561" spans="1:23" x14ac:dyDescent="0.25">
      <c r="A561" s="5" t="s">
        <v>264</v>
      </c>
      <c r="B561" s="5" t="s">
        <v>327</v>
      </c>
      <c r="C561" s="12" t="s">
        <v>146</v>
      </c>
      <c r="D561" s="16"/>
      <c r="E561" s="9"/>
      <c r="F561" s="9"/>
      <c r="G561" s="9"/>
      <c r="H561" s="9"/>
      <c r="I561" s="9"/>
      <c r="J561" s="9"/>
      <c r="K561" s="9"/>
      <c r="L561" s="9"/>
      <c r="M561" s="9"/>
      <c r="N561" s="13">
        <f t="shared" si="48"/>
        <v>0</v>
      </c>
      <c r="O561" s="9"/>
      <c r="P561" s="9"/>
      <c r="Q561" s="9"/>
      <c r="R561" s="9"/>
      <c r="S561" s="9"/>
      <c r="T561" s="9"/>
      <c r="U561" s="9">
        <v>52890</v>
      </c>
      <c r="V561" s="13">
        <f t="shared" si="47"/>
        <v>52890</v>
      </c>
    </row>
    <row r="562" spans="1:23" ht="30" x14ac:dyDescent="0.25">
      <c r="A562" s="5" t="s">
        <v>264</v>
      </c>
      <c r="B562" s="5" t="s">
        <v>37</v>
      </c>
      <c r="C562" s="12" t="s">
        <v>35</v>
      </c>
      <c r="D562" s="16">
        <v>39402</v>
      </c>
      <c r="E562" s="9"/>
      <c r="F562" s="9"/>
      <c r="G562" s="9"/>
      <c r="H562" s="9"/>
      <c r="I562" s="9"/>
      <c r="J562" s="9"/>
      <c r="K562" s="9"/>
      <c r="L562" s="9"/>
      <c r="M562" s="9"/>
      <c r="N562" s="13">
        <f t="shared" si="48"/>
        <v>39402</v>
      </c>
      <c r="O562" s="9"/>
      <c r="P562" s="9">
        <v>43626</v>
      </c>
      <c r="Q562" s="9">
        <v>13100</v>
      </c>
      <c r="R562" s="9"/>
      <c r="S562" s="9"/>
      <c r="T562" s="9"/>
      <c r="U562" s="9"/>
      <c r="V562" s="13">
        <f t="shared" si="47"/>
        <v>96128</v>
      </c>
      <c r="W562" s="15" t="s">
        <v>38</v>
      </c>
    </row>
    <row r="563" spans="1:23" ht="30" x14ac:dyDescent="0.25">
      <c r="A563" s="5" t="s">
        <v>264</v>
      </c>
      <c r="B563" s="5" t="s">
        <v>328</v>
      </c>
      <c r="C563" s="12" t="s">
        <v>35</v>
      </c>
      <c r="D563" s="16">
        <v>1090</v>
      </c>
      <c r="E563" s="9"/>
      <c r="F563" s="9"/>
      <c r="G563" s="9"/>
      <c r="H563" s="9"/>
      <c r="I563" s="9"/>
      <c r="J563" s="9"/>
      <c r="K563" s="9"/>
      <c r="L563" s="9"/>
      <c r="M563" s="9"/>
      <c r="N563" s="13">
        <f t="shared" si="48"/>
        <v>1090</v>
      </c>
      <c r="O563" s="9"/>
      <c r="P563" s="9">
        <v>1000</v>
      </c>
      <c r="Q563" s="9"/>
      <c r="R563" s="9"/>
      <c r="S563" s="9"/>
      <c r="T563" s="9"/>
      <c r="U563" s="9"/>
      <c r="V563" s="13">
        <f t="shared" si="47"/>
        <v>2090</v>
      </c>
      <c r="W563" s="15" t="s">
        <v>326</v>
      </c>
    </row>
    <row r="564" spans="1:23" ht="45" x14ac:dyDescent="0.25">
      <c r="A564" s="5" t="s">
        <v>264</v>
      </c>
      <c r="B564" s="5" t="s">
        <v>329</v>
      </c>
      <c r="C564" s="12" t="s">
        <v>45</v>
      </c>
      <c r="D564" s="16">
        <v>2462</v>
      </c>
      <c r="E564" s="9"/>
      <c r="F564" s="9"/>
      <c r="G564" s="9"/>
      <c r="H564" s="9"/>
      <c r="I564" s="9"/>
      <c r="J564" s="9"/>
      <c r="K564" s="9"/>
      <c r="L564" s="9"/>
      <c r="M564" s="9"/>
      <c r="N564" s="13">
        <f t="shared" si="48"/>
        <v>2462</v>
      </c>
      <c r="O564" s="9"/>
      <c r="P564" s="9">
        <v>39390</v>
      </c>
      <c r="Q564" s="9"/>
      <c r="R564" s="9"/>
      <c r="S564" s="9"/>
      <c r="T564" s="9"/>
      <c r="U564" s="9"/>
      <c r="V564" s="13">
        <f t="shared" si="47"/>
        <v>41852</v>
      </c>
      <c r="W564" s="15" t="s">
        <v>46</v>
      </c>
    </row>
    <row r="565" spans="1:23" ht="45" x14ac:dyDescent="0.25">
      <c r="A565" s="5" t="s">
        <v>264</v>
      </c>
      <c r="B565" s="5" t="s">
        <v>330</v>
      </c>
      <c r="C565" s="12" t="s">
        <v>45</v>
      </c>
      <c r="D565" s="16">
        <v>2720</v>
      </c>
      <c r="E565" s="9"/>
      <c r="F565" s="9"/>
      <c r="G565" s="9"/>
      <c r="H565" s="9"/>
      <c r="I565" s="9"/>
      <c r="J565" s="9"/>
      <c r="K565" s="9"/>
      <c r="L565" s="9"/>
      <c r="M565" s="9"/>
      <c r="N565" s="13">
        <f t="shared" si="48"/>
        <v>2720</v>
      </c>
      <c r="O565" s="9"/>
      <c r="P565" s="9">
        <v>16090</v>
      </c>
      <c r="Q565" s="9">
        <v>2650</v>
      </c>
      <c r="R565" s="9"/>
      <c r="S565" s="9"/>
      <c r="T565" s="9"/>
      <c r="U565" s="9"/>
      <c r="V565" s="13">
        <f t="shared" si="47"/>
        <v>21460</v>
      </c>
      <c r="W565" s="15" t="s">
        <v>46</v>
      </c>
    </row>
    <row r="566" spans="1:23" ht="45" x14ac:dyDescent="0.25">
      <c r="A566" s="5" t="s">
        <v>264</v>
      </c>
      <c r="B566" s="5" t="s">
        <v>331</v>
      </c>
      <c r="C566" s="12" t="s">
        <v>48</v>
      </c>
      <c r="D566" s="16"/>
      <c r="E566" s="9"/>
      <c r="F566" s="9"/>
      <c r="G566" s="9"/>
      <c r="H566" s="9"/>
      <c r="I566" s="9"/>
      <c r="J566" s="9"/>
      <c r="K566" s="9"/>
      <c r="L566" s="9"/>
      <c r="M566" s="9"/>
      <c r="N566" s="13">
        <f t="shared" si="48"/>
        <v>0</v>
      </c>
      <c r="O566" s="9"/>
      <c r="P566" s="9">
        <v>30950</v>
      </c>
      <c r="Q566" s="9"/>
      <c r="R566" s="9"/>
      <c r="S566" s="9"/>
      <c r="T566" s="9"/>
      <c r="U566" s="9"/>
      <c r="V566" s="13">
        <f t="shared" si="47"/>
        <v>30950</v>
      </c>
      <c r="W566" s="15" t="s">
        <v>49</v>
      </c>
    </row>
    <row r="567" spans="1:23" ht="45" x14ac:dyDescent="0.25">
      <c r="A567" s="5" t="s">
        <v>264</v>
      </c>
      <c r="B567" s="5" t="s">
        <v>68</v>
      </c>
      <c r="C567" s="12" t="s">
        <v>62</v>
      </c>
      <c r="D567" s="16"/>
      <c r="E567" s="9"/>
      <c r="F567" s="9"/>
      <c r="G567" s="9"/>
      <c r="H567" s="9"/>
      <c r="I567" s="9"/>
      <c r="J567" s="9"/>
      <c r="K567" s="9"/>
      <c r="L567" s="9">
        <v>10500</v>
      </c>
      <c r="M567" s="9"/>
      <c r="N567" s="13">
        <f t="shared" si="48"/>
        <v>10500</v>
      </c>
      <c r="O567" s="9"/>
      <c r="P567" s="9"/>
      <c r="Q567" s="9"/>
      <c r="R567" s="9"/>
      <c r="S567" s="9"/>
      <c r="T567" s="9"/>
      <c r="U567" s="9"/>
      <c r="V567" s="13">
        <f t="shared" si="47"/>
        <v>10500</v>
      </c>
      <c r="W567" s="15" t="s">
        <v>53</v>
      </c>
    </row>
    <row r="568" spans="1:23" ht="45" x14ac:dyDescent="0.25">
      <c r="A568" s="5" t="s">
        <v>264</v>
      </c>
      <c r="B568" s="5" t="s">
        <v>332</v>
      </c>
      <c r="C568" s="12" t="s">
        <v>62</v>
      </c>
      <c r="D568" s="16">
        <v>95524</v>
      </c>
      <c r="E568" s="9"/>
      <c r="F568" s="9"/>
      <c r="G568" s="9"/>
      <c r="H568" s="9"/>
      <c r="I568" s="9"/>
      <c r="J568" s="9">
        <v>300</v>
      </c>
      <c r="K568" s="9">
        <v>72782</v>
      </c>
      <c r="L568" s="9"/>
      <c r="M568" s="9"/>
      <c r="N568" s="13">
        <f t="shared" si="48"/>
        <v>168606</v>
      </c>
      <c r="O568" s="9"/>
      <c r="P568" s="9">
        <v>1680</v>
      </c>
      <c r="Q568" s="9">
        <v>12800</v>
      </c>
      <c r="R568" s="9"/>
      <c r="S568" s="9"/>
      <c r="T568" s="9"/>
      <c r="U568" s="9"/>
      <c r="V568" s="13">
        <f t="shared" si="47"/>
        <v>183086</v>
      </c>
      <c r="W568" s="15" t="s">
        <v>53</v>
      </c>
    </row>
    <row r="569" spans="1:23" ht="45" x14ac:dyDescent="0.25">
      <c r="A569" s="5" t="s">
        <v>264</v>
      </c>
      <c r="B569" s="5" t="s">
        <v>333</v>
      </c>
      <c r="C569" s="12" t="s">
        <v>62</v>
      </c>
      <c r="D569" s="16"/>
      <c r="E569" s="9"/>
      <c r="F569" s="9"/>
      <c r="G569" s="9"/>
      <c r="H569" s="9"/>
      <c r="I569" s="9"/>
      <c r="J569" s="9"/>
      <c r="K569" s="9">
        <v>7300</v>
      </c>
      <c r="L569" s="9"/>
      <c r="M569" s="9"/>
      <c r="N569" s="13">
        <f t="shared" si="48"/>
        <v>7300</v>
      </c>
      <c r="O569" s="9"/>
      <c r="P569" s="9"/>
      <c r="Q569" s="9"/>
      <c r="R569" s="9"/>
      <c r="S569" s="9"/>
      <c r="T569" s="9"/>
      <c r="U569" s="9"/>
      <c r="V569" s="13">
        <f t="shared" si="47"/>
        <v>7300</v>
      </c>
      <c r="W569" s="15" t="s">
        <v>53</v>
      </c>
    </row>
    <row r="570" spans="1:23" ht="45" x14ac:dyDescent="0.25">
      <c r="A570" s="5" t="s">
        <v>264</v>
      </c>
      <c r="B570" s="5" t="s">
        <v>334</v>
      </c>
      <c r="C570" s="12" t="s">
        <v>62</v>
      </c>
      <c r="D570" s="16"/>
      <c r="E570" s="9"/>
      <c r="F570" s="9"/>
      <c r="G570" s="9"/>
      <c r="H570" s="9"/>
      <c r="I570" s="9"/>
      <c r="J570" s="9"/>
      <c r="K570" s="9">
        <v>34361</v>
      </c>
      <c r="L570" s="9"/>
      <c r="M570" s="9"/>
      <c r="N570" s="13">
        <f t="shared" si="48"/>
        <v>34361</v>
      </c>
      <c r="O570" s="9"/>
      <c r="P570" s="9"/>
      <c r="Q570" s="9"/>
      <c r="R570" s="9"/>
      <c r="S570" s="9"/>
      <c r="T570" s="9"/>
      <c r="U570" s="9"/>
      <c r="V570" s="13">
        <f t="shared" si="47"/>
        <v>34361</v>
      </c>
      <c r="W570" s="15" t="s">
        <v>53</v>
      </c>
    </row>
    <row r="571" spans="1:23" ht="45" x14ac:dyDescent="0.25">
      <c r="A571" s="5" t="s">
        <v>264</v>
      </c>
      <c r="B571" s="5" t="s">
        <v>335</v>
      </c>
      <c r="C571" s="12" t="s">
        <v>62</v>
      </c>
      <c r="D571" s="16"/>
      <c r="E571" s="9"/>
      <c r="F571" s="9"/>
      <c r="G571" s="9"/>
      <c r="H571" s="9"/>
      <c r="I571" s="9"/>
      <c r="J571" s="9"/>
      <c r="K571" s="9"/>
      <c r="L571" s="9"/>
      <c r="M571" s="9"/>
      <c r="N571" s="13">
        <f t="shared" si="48"/>
        <v>0</v>
      </c>
      <c r="O571" s="9"/>
      <c r="P571" s="9"/>
      <c r="Q571" s="9"/>
      <c r="R571" s="9"/>
      <c r="S571" s="9"/>
      <c r="T571" s="9"/>
      <c r="U571" s="9"/>
      <c r="V571" s="13">
        <f t="shared" si="47"/>
        <v>0</v>
      </c>
      <c r="W571" s="15" t="s">
        <v>53</v>
      </c>
    </row>
    <row r="572" spans="1:23" ht="45" x14ac:dyDescent="0.25">
      <c r="A572" s="5" t="s">
        <v>264</v>
      </c>
      <c r="B572" s="5" t="s">
        <v>80</v>
      </c>
      <c r="C572" s="12"/>
      <c r="D572" s="16">
        <v>63546</v>
      </c>
      <c r="E572" s="9"/>
      <c r="F572" s="9"/>
      <c r="G572" s="9"/>
      <c r="H572" s="9"/>
      <c r="I572" s="9"/>
      <c r="J572" s="9"/>
      <c r="K572" s="9"/>
      <c r="L572" s="9"/>
      <c r="M572" s="9"/>
      <c r="N572" s="13">
        <f t="shared" si="48"/>
        <v>63546</v>
      </c>
      <c r="O572" s="9"/>
      <c r="P572" s="9"/>
      <c r="Q572" s="9"/>
      <c r="R572" s="9"/>
      <c r="S572" s="9"/>
      <c r="T572" s="9"/>
      <c r="U572" s="9"/>
      <c r="V572" s="13">
        <f t="shared" ref="V572:V635" si="49">N572+O572+P572+Q572+R572+S572+T572+U572</f>
        <v>63546</v>
      </c>
      <c r="W572" s="33" t="s">
        <v>336</v>
      </c>
    </row>
    <row r="573" spans="1:23" ht="45" x14ac:dyDescent="0.25">
      <c r="A573" s="5" t="s">
        <v>264</v>
      </c>
      <c r="B573" s="5" t="s">
        <v>81</v>
      </c>
      <c r="C573" s="12"/>
      <c r="D573" s="16">
        <v>66195</v>
      </c>
      <c r="E573" s="9"/>
      <c r="F573" s="9"/>
      <c r="G573" s="9"/>
      <c r="H573" s="9"/>
      <c r="I573" s="9"/>
      <c r="J573" s="9"/>
      <c r="K573" s="9"/>
      <c r="L573" s="9"/>
      <c r="M573" s="9"/>
      <c r="N573" s="13">
        <f t="shared" ref="N573" si="50">D573+E573+F573+G573+H573+I573+J573+K573+L573+M573</f>
        <v>66195</v>
      </c>
      <c r="O573" s="9"/>
      <c r="P573" s="9"/>
      <c r="Q573" s="9"/>
      <c r="R573" s="9"/>
      <c r="S573" s="9"/>
      <c r="T573" s="9"/>
      <c r="U573" s="9"/>
      <c r="V573" s="13">
        <f t="shared" si="49"/>
        <v>66195</v>
      </c>
      <c r="W573" s="33" t="s">
        <v>336</v>
      </c>
    </row>
    <row r="574" spans="1:23" x14ac:dyDescent="0.25">
      <c r="A574" s="23" t="s">
        <v>264</v>
      </c>
      <c r="B574" s="23" t="s">
        <v>337</v>
      </c>
      <c r="C574" s="24"/>
      <c r="D574" s="14">
        <f t="shared" ref="D574:V574" si="51">SUM(D487:D573)</f>
        <v>4586176</v>
      </c>
      <c r="E574" s="14">
        <f t="shared" si="51"/>
        <v>27020</v>
      </c>
      <c r="F574" s="14">
        <f t="shared" si="51"/>
        <v>284550</v>
      </c>
      <c r="G574" s="14">
        <f t="shared" si="51"/>
        <v>41430</v>
      </c>
      <c r="H574" s="14">
        <f t="shared" si="51"/>
        <v>194980</v>
      </c>
      <c r="I574" s="14">
        <f t="shared" si="51"/>
        <v>500</v>
      </c>
      <c r="J574" s="14">
        <f t="shared" si="51"/>
        <v>98400</v>
      </c>
      <c r="K574" s="14">
        <f t="shared" si="51"/>
        <v>187085</v>
      </c>
      <c r="L574" s="14">
        <f t="shared" si="51"/>
        <v>10500</v>
      </c>
      <c r="M574" s="14">
        <f t="shared" si="51"/>
        <v>13290</v>
      </c>
      <c r="N574" s="14">
        <f t="shared" si="51"/>
        <v>5443931</v>
      </c>
      <c r="O574" s="14">
        <f t="shared" si="51"/>
        <v>5110</v>
      </c>
      <c r="P574" s="14">
        <f t="shared" si="51"/>
        <v>463199</v>
      </c>
      <c r="Q574" s="14">
        <f t="shared" si="51"/>
        <v>278314</v>
      </c>
      <c r="R574" s="14">
        <f t="shared" si="51"/>
        <v>15714</v>
      </c>
      <c r="S574" s="14">
        <f t="shared" si="51"/>
        <v>5000</v>
      </c>
      <c r="T574" s="14">
        <f t="shared" si="51"/>
        <v>1280</v>
      </c>
      <c r="U574" s="14">
        <f t="shared" si="51"/>
        <v>54630</v>
      </c>
      <c r="V574" s="14">
        <f t="shared" si="51"/>
        <v>6267178</v>
      </c>
    </row>
    <row r="575" spans="1:23" ht="45" x14ac:dyDescent="0.25">
      <c r="A575" s="5" t="s">
        <v>338</v>
      </c>
      <c r="B575" s="5" t="s">
        <v>339</v>
      </c>
      <c r="C575" s="12" t="s">
        <v>32</v>
      </c>
      <c r="D575" s="16">
        <v>975035</v>
      </c>
      <c r="E575" s="9">
        <v>14000</v>
      </c>
      <c r="F575" s="9">
        <v>12500</v>
      </c>
      <c r="G575" s="9">
        <v>1500</v>
      </c>
      <c r="H575" s="9">
        <v>10850</v>
      </c>
      <c r="I575" s="9"/>
      <c r="J575" s="9">
        <v>2500</v>
      </c>
      <c r="K575" s="9"/>
      <c r="L575" s="9"/>
      <c r="M575" s="9">
        <v>100</v>
      </c>
      <c r="N575" s="13">
        <f>D575+E575+F575+G575+H575+I575+J575+K575+L575+M575</f>
        <v>1016485</v>
      </c>
      <c r="O575" s="9">
        <v>2000</v>
      </c>
      <c r="P575" s="9">
        <v>128060</v>
      </c>
      <c r="Q575" s="9">
        <v>38139</v>
      </c>
      <c r="R575" s="9"/>
      <c r="S575" s="9"/>
      <c r="T575" s="9"/>
      <c r="U575" s="9"/>
      <c r="V575" s="13">
        <f t="shared" si="49"/>
        <v>1184684</v>
      </c>
      <c r="W575" s="33" t="s">
        <v>336</v>
      </c>
    </row>
    <row r="576" spans="1:23" ht="45" x14ac:dyDescent="0.25">
      <c r="A576" s="5" t="s">
        <v>338</v>
      </c>
      <c r="B576" s="5" t="s">
        <v>340</v>
      </c>
      <c r="C576" s="12" t="s">
        <v>32</v>
      </c>
      <c r="D576" s="16">
        <v>63070</v>
      </c>
      <c r="E576" s="9"/>
      <c r="F576" s="9"/>
      <c r="G576" s="9"/>
      <c r="H576" s="9"/>
      <c r="I576" s="9"/>
      <c r="J576" s="9">
        <v>500</v>
      </c>
      <c r="K576" s="9"/>
      <c r="L576" s="9"/>
      <c r="M576" s="9"/>
      <c r="N576" s="13">
        <f t="shared" ref="N576:N611" si="52">D576+E576+F576+G576+H576+I576+J576+K576+L576+M576</f>
        <v>63570</v>
      </c>
      <c r="O576" s="9"/>
      <c r="P576" s="9">
        <v>750</v>
      </c>
      <c r="Q576" s="9">
        <v>500</v>
      </c>
      <c r="R576" s="9"/>
      <c r="S576" s="9"/>
      <c r="T576" s="9"/>
      <c r="U576" s="9"/>
      <c r="V576" s="13">
        <f t="shared" si="49"/>
        <v>64820</v>
      </c>
      <c r="W576" s="33" t="s">
        <v>336</v>
      </c>
    </row>
    <row r="577" spans="1:23" ht="45" x14ac:dyDescent="0.25">
      <c r="A577" s="5" t="s">
        <v>338</v>
      </c>
      <c r="B577" s="5" t="s">
        <v>341</v>
      </c>
      <c r="C577" s="12" t="s">
        <v>32</v>
      </c>
      <c r="D577" s="16">
        <v>45208</v>
      </c>
      <c r="E577" s="9">
        <v>350</v>
      </c>
      <c r="F577" s="9"/>
      <c r="G577" s="9"/>
      <c r="H577" s="9"/>
      <c r="I577" s="9"/>
      <c r="J577" s="9"/>
      <c r="K577" s="9"/>
      <c r="L577" s="9"/>
      <c r="M577" s="9"/>
      <c r="N577" s="13">
        <f t="shared" si="52"/>
        <v>45558</v>
      </c>
      <c r="O577" s="9">
        <v>30</v>
      </c>
      <c r="P577" s="9">
        <v>2250</v>
      </c>
      <c r="Q577" s="9">
        <v>5300</v>
      </c>
      <c r="R577" s="9"/>
      <c r="S577" s="9"/>
      <c r="T577" s="9"/>
      <c r="U577" s="9"/>
      <c r="V577" s="13">
        <f t="shared" si="49"/>
        <v>53138</v>
      </c>
      <c r="W577" s="33" t="s">
        <v>336</v>
      </c>
    </row>
    <row r="578" spans="1:23" ht="45" x14ac:dyDescent="0.25">
      <c r="A578" s="5" t="s">
        <v>338</v>
      </c>
      <c r="B578" s="5" t="s">
        <v>342</v>
      </c>
      <c r="C578" s="12" t="s">
        <v>32</v>
      </c>
      <c r="D578" s="16">
        <v>40318</v>
      </c>
      <c r="E578" s="9"/>
      <c r="F578" s="9"/>
      <c r="G578" s="9"/>
      <c r="H578" s="9"/>
      <c r="I578" s="9"/>
      <c r="J578" s="9"/>
      <c r="K578" s="9"/>
      <c r="L578" s="9"/>
      <c r="M578" s="9"/>
      <c r="N578" s="13">
        <f t="shared" si="52"/>
        <v>40318</v>
      </c>
      <c r="O578" s="9"/>
      <c r="P578" s="9"/>
      <c r="Q578" s="9"/>
      <c r="R578" s="9"/>
      <c r="S578" s="9"/>
      <c r="T578" s="9"/>
      <c r="U578" s="9"/>
      <c r="V578" s="13">
        <f t="shared" si="49"/>
        <v>40318</v>
      </c>
      <c r="W578" s="33" t="s">
        <v>336</v>
      </c>
    </row>
    <row r="579" spans="1:23" ht="45" x14ac:dyDescent="0.25">
      <c r="A579" s="5" t="s">
        <v>338</v>
      </c>
      <c r="B579" s="5" t="s">
        <v>343</v>
      </c>
      <c r="C579" s="12" t="s">
        <v>32</v>
      </c>
      <c r="D579" s="16">
        <v>310</v>
      </c>
      <c r="E579" s="9"/>
      <c r="F579" s="9"/>
      <c r="G579" s="9"/>
      <c r="H579" s="9"/>
      <c r="I579" s="9"/>
      <c r="J579" s="9"/>
      <c r="K579" s="9"/>
      <c r="L579" s="9"/>
      <c r="M579" s="9"/>
      <c r="N579" s="13">
        <f t="shared" si="52"/>
        <v>310</v>
      </c>
      <c r="O579" s="9">
        <v>3000</v>
      </c>
      <c r="P579" s="9">
        <v>10100</v>
      </c>
      <c r="Q579" s="9">
        <v>6800</v>
      </c>
      <c r="R579" s="9"/>
      <c r="S579" s="9"/>
      <c r="T579" s="9"/>
      <c r="U579" s="9"/>
      <c r="V579" s="13">
        <f t="shared" si="49"/>
        <v>20210</v>
      </c>
      <c r="W579" s="33" t="s">
        <v>336</v>
      </c>
    </row>
    <row r="580" spans="1:23" ht="45" x14ac:dyDescent="0.25">
      <c r="A580" s="5" t="s">
        <v>338</v>
      </c>
      <c r="B580" s="5" t="s">
        <v>344</v>
      </c>
      <c r="C580" s="12" t="s">
        <v>32</v>
      </c>
      <c r="D580" s="16">
        <v>3500</v>
      </c>
      <c r="E580" s="9"/>
      <c r="F580" s="9"/>
      <c r="G580" s="9"/>
      <c r="H580" s="9"/>
      <c r="I580" s="9"/>
      <c r="J580" s="9"/>
      <c r="K580" s="9"/>
      <c r="L580" s="9"/>
      <c r="M580" s="9"/>
      <c r="N580" s="13">
        <f t="shared" si="52"/>
        <v>3500</v>
      </c>
      <c r="O580" s="9"/>
      <c r="P580" s="9">
        <v>25680</v>
      </c>
      <c r="Q580" s="9">
        <v>21000</v>
      </c>
      <c r="R580" s="9"/>
      <c r="S580" s="9"/>
      <c r="T580" s="9"/>
      <c r="U580" s="9"/>
      <c r="V580" s="13">
        <f t="shared" si="49"/>
        <v>50180</v>
      </c>
      <c r="W580" s="33" t="s">
        <v>336</v>
      </c>
    </row>
    <row r="581" spans="1:23" ht="45" x14ac:dyDescent="0.25">
      <c r="A581" s="5" t="s">
        <v>338</v>
      </c>
      <c r="B581" s="5" t="s">
        <v>345</v>
      </c>
      <c r="C581" s="12" t="s">
        <v>32</v>
      </c>
      <c r="D581" s="16"/>
      <c r="E581" s="9"/>
      <c r="F581" s="9"/>
      <c r="G581" s="9"/>
      <c r="H581" s="9"/>
      <c r="I581" s="9"/>
      <c r="J581" s="9"/>
      <c r="K581" s="9"/>
      <c r="L581" s="9"/>
      <c r="M581" s="9"/>
      <c r="N581" s="13">
        <f t="shared" si="52"/>
        <v>0</v>
      </c>
      <c r="O581" s="9"/>
      <c r="P581" s="9">
        <v>33300</v>
      </c>
      <c r="Q581" s="9"/>
      <c r="R581" s="9"/>
      <c r="S581" s="9"/>
      <c r="T581" s="9"/>
      <c r="U581" s="9"/>
      <c r="V581" s="13">
        <f t="shared" si="49"/>
        <v>33300</v>
      </c>
      <c r="W581" s="33" t="s">
        <v>336</v>
      </c>
    </row>
    <row r="582" spans="1:23" ht="45" x14ac:dyDescent="0.25">
      <c r="A582" s="5" t="s">
        <v>338</v>
      </c>
      <c r="B582" s="5" t="s">
        <v>346</v>
      </c>
      <c r="C582" s="12" t="s">
        <v>32</v>
      </c>
      <c r="D582" s="16"/>
      <c r="E582" s="9"/>
      <c r="F582" s="9"/>
      <c r="G582" s="9"/>
      <c r="H582" s="9"/>
      <c r="I582" s="9"/>
      <c r="J582" s="9"/>
      <c r="K582" s="9"/>
      <c r="L582" s="9"/>
      <c r="M582" s="9"/>
      <c r="N582" s="13">
        <f t="shared" si="52"/>
        <v>0</v>
      </c>
      <c r="O582" s="9"/>
      <c r="P582" s="9">
        <v>3500</v>
      </c>
      <c r="Q582" s="9"/>
      <c r="R582" s="9"/>
      <c r="S582" s="9"/>
      <c r="T582" s="9"/>
      <c r="U582" s="9"/>
      <c r="V582" s="13">
        <f t="shared" si="49"/>
        <v>3500</v>
      </c>
      <c r="W582" s="33" t="s">
        <v>336</v>
      </c>
    </row>
    <row r="583" spans="1:23" ht="45" x14ac:dyDescent="0.25">
      <c r="A583" s="5" t="s">
        <v>338</v>
      </c>
      <c r="B583" s="5" t="s">
        <v>347</v>
      </c>
      <c r="C583" s="12" t="s">
        <v>32</v>
      </c>
      <c r="D583" s="16"/>
      <c r="E583" s="9"/>
      <c r="F583" s="9"/>
      <c r="G583" s="9"/>
      <c r="H583" s="9"/>
      <c r="I583" s="9"/>
      <c r="J583" s="9"/>
      <c r="K583" s="9"/>
      <c r="L583" s="9"/>
      <c r="M583" s="9"/>
      <c r="N583" s="13">
        <f t="shared" si="52"/>
        <v>0</v>
      </c>
      <c r="O583" s="9"/>
      <c r="P583" s="9">
        <v>2100</v>
      </c>
      <c r="Q583" s="9"/>
      <c r="R583" s="9"/>
      <c r="S583" s="9"/>
      <c r="T583" s="9"/>
      <c r="U583" s="9"/>
      <c r="V583" s="13">
        <f t="shared" si="49"/>
        <v>2100</v>
      </c>
      <c r="W583" s="33" t="s">
        <v>336</v>
      </c>
    </row>
    <row r="584" spans="1:23" ht="45" x14ac:dyDescent="0.25">
      <c r="A584" s="5" t="s">
        <v>338</v>
      </c>
      <c r="B584" s="5" t="s">
        <v>66</v>
      </c>
      <c r="C584" s="12" t="s">
        <v>67</v>
      </c>
      <c r="D584" s="16">
        <v>168668</v>
      </c>
      <c r="E584" s="9">
        <v>500</v>
      </c>
      <c r="F584" s="9"/>
      <c r="G584" s="9"/>
      <c r="H584" s="9"/>
      <c r="I584" s="9"/>
      <c r="J584" s="9">
        <v>800</v>
      </c>
      <c r="K584" s="9"/>
      <c r="L584" s="9"/>
      <c r="M584" s="9"/>
      <c r="N584" s="13">
        <f t="shared" si="52"/>
        <v>169968</v>
      </c>
      <c r="O584" s="9"/>
      <c r="P584" s="9">
        <v>1846</v>
      </c>
      <c r="Q584" s="9">
        <v>2353</v>
      </c>
      <c r="R584" s="9"/>
      <c r="S584" s="9"/>
      <c r="T584" s="9"/>
      <c r="U584" s="9"/>
      <c r="V584" s="13">
        <f t="shared" si="49"/>
        <v>174167</v>
      </c>
      <c r="W584" s="33" t="s">
        <v>336</v>
      </c>
    </row>
    <row r="585" spans="1:23" ht="45" x14ac:dyDescent="0.25">
      <c r="A585" s="5" t="s">
        <v>338</v>
      </c>
      <c r="B585" s="5" t="s">
        <v>348</v>
      </c>
      <c r="C585" s="12" t="s">
        <v>67</v>
      </c>
      <c r="D585" s="16"/>
      <c r="E585" s="9"/>
      <c r="F585" s="9"/>
      <c r="G585" s="9"/>
      <c r="H585" s="9"/>
      <c r="I585" s="9"/>
      <c r="J585" s="9"/>
      <c r="K585" s="9"/>
      <c r="L585" s="9"/>
      <c r="M585" s="9"/>
      <c r="N585" s="13">
        <f t="shared" si="52"/>
        <v>0</v>
      </c>
      <c r="O585" s="9"/>
      <c r="P585" s="9">
        <v>200</v>
      </c>
      <c r="Q585" s="9"/>
      <c r="R585" s="9"/>
      <c r="S585" s="9"/>
      <c r="T585" s="9"/>
      <c r="U585" s="9"/>
      <c r="V585" s="13">
        <f t="shared" si="49"/>
        <v>200</v>
      </c>
      <c r="W585" s="33" t="s">
        <v>336</v>
      </c>
    </row>
    <row r="586" spans="1:23" ht="45" x14ac:dyDescent="0.25">
      <c r="A586" s="5" t="s">
        <v>338</v>
      </c>
      <c r="B586" s="5" t="s">
        <v>349</v>
      </c>
      <c r="C586" s="12" t="s">
        <v>230</v>
      </c>
      <c r="D586" s="16"/>
      <c r="E586" s="9"/>
      <c r="F586" s="9"/>
      <c r="G586" s="9"/>
      <c r="H586" s="9"/>
      <c r="I586" s="9"/>
      <c r="J586" s="9"/>
      <c r="K586" s="9"/>
      <c r="L586" s="9"/>
      <c r="M586" s="9"/>
      <c r="N586" s="13">
        <f t="shared" si="52"/>
        <v>0</v>
      </c>
      <c r="O586" s="9"/>
      <c r="P586" s="9">
        <v>420</v>
      </c>
      <c r="Q586" s="9">
        <v>900</v>
      </c>
      <c r="R586" s="9"/>
      <c r="S586" s="9"/>
      <c r="T586" s="9"/>
      <c r="U586" s="9"/>
      <c r="V586" s="13">
        <f t="shared" si="49"/>
        <v>1320</v>
      </c>
      <c r="W586" s="33" t="s">
        <v>336</v>
      </c>
    </row>
    <row r="587" spans="1:23" ht="51.75" x14ac:dyDescent="0.25">
      <c r="A587" s="5" t="s">
        <v>338</v>
      </c>
      <c r="B587" s="5" t="s">
        <v>350</v>
      </c>
      <c r="C587" s="12" t="s">
        <v>351</v>
      </c>
      <c r="D587" s="16"/>
      <c r="E587" s="9"/>
      <c r="F587" s="9"/>
      <c r="G587" s="9"/>
      <c r="H587" s="9"/>
      <c r="I587" s="9"/>
      <c r="J587" s="9"/>
      <c r="K587" s="9"/>
      <c r="L587" s="9"/>
      <c r="M587" s="9"/>
      <c r="N587" s="13">
        <f t="shared" si="52"/>
        <v>0</v>
      </c>
      <c r="O587" s="9"/>
      <c r="P587" s="9">
        <v>50000</v>
      </c>
      <c r="Q587" s="9"/>
      <c r="R587" s="9"/>
      <c r="S587" s="9"/>
      <c r="T587" s="9"/>
      <c r="U587" s="9"/>
      <c r="V587" s="13">
        <f t="shared" si="49"/>
        <v>50000</v>
      </c>
      <c r="W587" s="15" t="s">
        <v>36</v>
      </c>
    </row>
    <row r="588" spans="1:23" ht="45" x14ac:dyDescent="0.25">
      <c r="A588" s="5" t="s">
        <v>338</v>
      </c>
      <c r="B588" s="5" t="s">
        <v>352</v>
      </c>
      <c r="C588" s="12" t="s">
        <v>45</v>
      </c>
      <c r="D588" s="16">
        <v>5191</v>
      </c>
      <c r="E588" s="9"/>
      <c r="F588" s="9"/>
      <c r="G588" s="9"/>
      <c r="H588" s="9"/>
      <c r="I588" s="9"/>
      <c r="J588" s="9"/>
      <c r="K588" s="9"/>
      <c r="L588" s="9"/>
      <c r="M588" s="9"/>
      <c r="N588" s="13">
        <f t="shared" si="52"/>
        <v>5191</v>
      </c>
      <c r="O588" s="9">
        <v>1010</v>
      </c>
      <c r="P588" s="9">
        <v>43440</v>
      </c>
      <c r="Q588" s="9">
        <v>24267</v>
      </c>
      <c r="R588" s="9"/>
      <c r="S588" s="9"/>
      <c r="T588" s="9">
        <v>76100</v>
      </c>
      <c r="U588" s="9"/>
      <c r="V588" s="13">
        <f t="shared" si="49"/>
        <v>150008</v>
      </c>
      <c r="W588" s="15" t="s">
        <v>46</v>
      </c>
    </row>
    <row r="589" spans="1:23" ht="45" x14ac:dyDescent="0.25">
      <c r="A589" s="5" t="s">
        <v>338</v>
      </c>
      <c r="B589" s="5" t="s">
        <v>353</v>
      </c>
      <c r="C589" s="12" t="s">
        <v>48</v>
      </c>
      <c r="D589" s="16"/>
      <c r="E589" s="9"/>
      <c r="F589" s="9"/>
      <c r="G589" s="9"/>
      <c r="H589" s="9"/>
      <c r="I589" s="9"/>
      <c r="J589" s="9"/>
      <c r="K589" s="9"/>
      <c r="L589" s="9"/>
      <c r="M589" s="9"/>
      <c r="N589" s="13">
        <f t="shared" si="52"/>
        <v>0</v>
      </c>
      <c r="O589" s="9">
        <v>100</v>
      </c>
      <c r="P589" s="9">
        <v>111076</v>
      </c>
      <c r="Q589" s="9">
        <v>13410</v>
      </c>
      <c r="R589" s="9"/>
      <c r="S589" s="9"/>
      <c r="T589" s="9">
        <v>20552</v>
      </c>
      <c r="U589" s="9"/>
      <c r="V589" s="13">
        <f t="shared" si="49"/>
        <v>145138</v>
      </c>
      <c r="W589" s="15" t="s">
        <v>49</v>
      </c>
    </row>
    <row r="590" spans="1:23" ht="45" x14ac:dyDescent="0.25">
      <c r="A590" s="5" t="s">
        <v>338</v>
      </c>
      <c r="B590" s="5" t="s">
        <v>354</v>
      </c>
      <c r="C590" s="12" t="s">
        <v>48</v>
      </c>
      <c r="D590" s="16"/>
      <c r="E590" s="9"/>
      <c r="F590" s="9"/>
      <c r="G590" s="9"/>
      <c r="H590" s="9"/>
      <c r="I590" s="9"/>
      <c r="J590" s="9"/>
      <c r="K590" s="9"/>
      <c r="L590" s="9"/>
      <c r="M590" s="9"/>
      <c r="N590" s="13">
        <f t="shared" si="52"/>
        <v>0</v>
      </c>
      <c r="O590" s="9"/>
      <c r="P590" s="9">
        <v>75000</v>
      </c>
      <c r="Q590" s="9"/>
      <c r="R590" s="9"/>
      <c r="S590" s="9"/>
      <c r="T590" s="9"/>
      <c r="U590" s="9"/>
      <c r="V590" s="13">
        <f t="shared" si="49"/>
        <v>75000</v>
      </c>
      <c r="W590" s="15" t="s">
        <v>49</v>
      </c>
    </row>
    <row r="591" spans="1:23" ht="51.75" x14ac:dyDescent="0.25">
      <c r="A591" s="5" t="s">
        <v>338</v>
      </c>
      <c r="B591" s="5" t="s">
        <v>355</v>
      </c>
      <c r="C591" s="19" t="s">
        <v>48</v>
      </c>
      <c r="D591" s="16"/>
      <c r="E591" s="9"/>
      <c r="F591" s="9"/>
      <c r="G591" s="9"/>
      <c r="H591" s="9"/>
      <c r="I591" s="9"/>
      <c r="J591" s="9"/>
      <c r="K591" s="9"/>
      <c r="L591" s="9"/>
      <c r="M591" s="9"/>
      <c r="N591" s="13">
        <f t="shared" si="52"/>
        <v>0</v>
      </c>
      <c r="O591" s="9"/>
      <c r="P591" s="9">
        <v>25000</v>
      </c>
      <c r="Q591" s="9"/>
      <c r="R591" s="9"/>
      <c r="S591" s="9"/>
      <c r="T591" s="9"/>
      <c r="U591" s="9"/>
      <c r="V591" s="13">
        <f t="shared" si="49"/>
        <v>25000</v>
      </c>
      <c r="W591" s="15" t="s">
        <v>49</v>
      </c>
    </row>
    <row r="592" spans="1:23" ht="51.75" x14ac:dyDescent="0.25">
      <c r="A592" s="5" t="s">
        <v>338</v>
      </c>
      <c r="B592" s="5" t="s">
        <v>356</v>
      </c>
      <c r="C592" s="12" t="s">
        <v>166</v>
      </c>
      <c r="D592" s="16"/>
      <c r="E592" s="9"/>
      <c r="F592" s="9"/>
      <c r="G592" s="9"/>
      <c r="H592" s="9"/>
      <c r="I592" s="9"/>
      <c r="J592" s="9"/>
      <c r="K592" s="9"/>
      <c r="L592" s="9"/>
      <c r="M592" s="9"/>
      <c r="N592" s="13">
        <f t="shared" si="52"/>
        <v>0</v>
      </c>
      <c r="O592" s="9"/>
      <c r="P592" s="9"/>
      <c r="Q592" s="9"/>
      <c r="R592" s="9"/>
      <c r="S592" s="9"/>
      <c r="T592" s="9">
        <v>14000</v>
      </c>
      <c r="U592" s="9"/>
      <c r="V592" s="13">
        <f t="shared" si="49"/>
        <v>14000</v>
      </c>
      <c r="W592" s="33" t="s">
        <v>357</v>
      </c>
    </row>
    <row r="593" spans="1:23" ht="39" x14ac:dyDescent="0.25">
      <c r="A593" s="5" t="s">
        <v>338</v>
      </c>
      <c r="B593" s="5" t="s">
        <v>358</v>
      </c>
      <c r="C593" s="12" t="s">
        <v>166</v>
      </c>
      <c r="D593" s="16"/>
      <c r="E593" s="9"/>
      <c r="F593" s="9"/>
      <c r="G593" s="9"/>
      <c r="H593" s="9"/>
      <c r="I593" s="9"/>
      <c r="J593" s="9"/>
      <c r="K593" s="9"/>
      <c r="L593" s="9"/>
      <c r="M593" s="9"/>
      <c r="N593" s="13">
        <f t="shared" si="52"/>
        <v>0</v>
      </c>
      <c r="O593" s="9"/>
      <c r="P593" s="9"/>
      <c r="Q593" s="9"/>
      <c r="R593" s="9"/>
      <c r="S593" s="9"/>
      <c r="T593" s="9">
        <v>6000</v>
      </c>
      <c r="U593" s="9"/>
      <c r="V593" s="13">
        <f t="shared" si="49"/>
        <v>6000</v>
      </c>
      <c r="W593" s="33" t="s">
        <v>357</v>
      </c>
    </row>
    <row r="594" spans="1:23" ht="45" x14ac:dyDescent="0.25">
      <c r="A594" s="5" t="s">
        <v>338</v>
      </c>
      <c r="B594" s="5" t="s">
        <v>359</v>
      </c>
      <c r="C594" s="12" t="s">
        <v>166</v>
      </c>
      <c r="D594" s="16"/>
      <c r="E594" s="9"/>
      <c r="F594" s="9"/>
      <c r="G594" s="9"/>
      <c r="H594" s="9"/>
      <c r="I594" s="9"/>
      <c r="J594" s="9"/>
      <c r="K594" s="9"/>
      <c r="L594" s="9"/>
      <c r="M594" s="9"/>
      <c r="N594" s="13">
        <f t="shared" si="52"/>
        <v>0</v>
      </c>
      <c r="O594" s="9"/>
      <c r="P594" s="9"/>
      <c r="Q594" s="9"/>
      <c r="R594" s="9"/>
      <c r="S594" s="9"/>
      <c r="T594" s="9">
        <v>16667</v>
      </c>
      <c r="U594" s="9"/>
      <c r="V594" s="13">
        <f t="shared" si="49"/>
        <v>16667</v>
      </c>
      <c r="W594" s="15" t="s">
        <v>53</v>
      </c>
    </row>
    <row r="595" spans="1:23" ht="45" x14ac:dyDescent="0.25">
      <c r="A595" s="5" t="s">
        <v>338</v>
      </c>
      <c r="B595" s="5" t="s">
        <v>360</v>
      </c>
      <c r="C595" s="12" t="s">
        <v>166</v>
      </c>
      <c r="D595" s="16"/>
      <c r="E595" s="9"/>
      <c r="F595" s="9"/>
      <c r="G595" s="9"/>
      <c r="H595" s="9"/>
      <c r="I595" s="9"/>
      <c r="J595" s="9"/>
      <c r="K595" s="9"/>
      <c r="L595" s="9"/>
      <c r="M595" s="9"/>
      <c r="N595" s="13">
        <f t="shared" si="52"/>
        <v>0</v>
      </c>
      <c r="O595" s="9"/>
      <c r="P595" s="9"/>
      <c r="Q595" s="9"/>
      <c r="R595" s="9"/>
      <c r="S595" s="9"/>
      <c r="T595" s="9">
        <v>18520</v>
      </c>
      <c r="U595" s="9"/>
      <c r="V595" s="13">
        <f t="shared" si="49"/>
        <v>18520</v>
      </c>
      <c r="W595" s="15" t="s">
        <v>53</v>
      </c>
    </row>
    <row r="596" spans="1:23" ht="45" x14ac:dyDescent="0.25">
      <c r="A596" s="5" t="s">
        <v>338</v>
      </c>
      <c r="B596" s="5" t="s">
        <v>361</v>
      </c>
      <c r="C596" s="12" t="s">
        <v>48</v>
      </c>
      <c r="D596" s="16"/>
      <c r="E596" s="9">
        <v>5237</v>
      </c>
      <c r="F596" s="9"/>
      <c r="G596" s="9"/>
      <c r="H596" s="9"/>
      <c r="I596" s="9"/>
      <c r="J596" s="9"/>
      <c r="K596" s="9"/>
      <c r="L596" s="9"/>
      <c r="M596" s="9"/>
      <c r="N596" s="13">
        <f t="shared" si="52"/>
        <v>5237</v>
      </c>
      <c r="O596" s="9"/>
      <c r="P596" s="9"/>
      <c r="Q596" s="9"/>
      <c r="R596" s="9"/>
      <c r="S596" s="9"/>
      <c r="T596" s="9"/>
      <c r="U596" s="9"/>
      <c r="V596" s="13">
        <f t="shared" si="49"/>
        <v>5237</v>
      </c>
      <c r="W596" s="15" t="s">
        <v>49</v>
      </c>
    </row>
    <row r="597" spans="1:23" ht="45" x14ac:dyDescent="0.25">
      <c r="A597" s="5" t="s">
        <v>338</v>
      </c>
      <c r="B597" s="5" t="s">
        <v>362</v>
      </c>
      <c r="C597" s="12" t="s">
        <v>174</v>
      </c>
      <c r="D597" s="16"/>
      <c r="E597" s="9"/>
      <c r="F597" s="9"/>
      <c r="G597" s="9"/>
      <c r="H597" s="9"/>
      <c r="I597" s="9"/>
      <c r="J597" s="9"/>
      <c r="K597" s="9"/>
      <c r="L597" s="9"/>
      <c r="M597" s="9"/>
      <c r="N597" s="13">
        <f t="shared" si="52"/>
        <v>0</v>
      </c>
      <c r="O597" s="9"/>
      <c r="P597" s="9">
        <v>55650</v>
      </c>
      <c r="Q597" s="9"/>
      <c r="R597" s="9"/>
      <c r="S597" s="9"/>
      <c r="T597" s="9"/>
      <c r="U597" s="9"/>
      <c r="V597" s="13">
        <f t="shared" si="49"/>
        <v>55650</v>
      </c>
      <c r="W597" s="15" t="s">
        <v>53</v>
      </c>
    </row>
    <row r="598" spans="1:23" ht="45" x14ac:dyDescent="0.25">
      <c r="A598" s="5" t="s">
        <v>338</v>
      </c>
      <c r="B598" s="5" t="s">
        <v>363</v>
      </c>
      <c r="C598" s="12" t="s">
        <v>174</v>
      </c>
      <c r="D598" s="16"/>
      <c r="E598" s="9"/>
      <c r="F598" s="9"/>
      <c r="G598" s="9"/>
      <c r="H598" s="9"/>
      <c r="I598" s="9"/>
      <c r="J598" s="9"/>
      <c r="K598" s="9"/>
      <c r="L598" s="9"/>
      <c r="M598" s="9"/>
      <c r="N598" s="13">
        <f t="shared" si="52"/>
        <v>0</v>
      </c>
      <c r="O598" s="9"/>
      <c r="P598" s="9">
        <v>5400</v>
      </c>
      <c r="Q598" s="9"/>
      <c r="R598" s="9"/>
      <c r="S598" s="9"/>
      <c r="T598" s="9"/>
      <c r="U598" s="9"/>
      <c r="V598" s="13">
        <f t="shared" si="49"/>
        <v>5400</v>
      </c>
      <c r="W598" s="15" t="s">
        <v>53</v>
      </c>
    </row>
    <row r="599" spans="1:23" ht="51.75" x14ac:dyDescent="0.25">
      <c r="A599" s="5" t="s">
        <v>338</v>
      </c>
      <c r="B599" s="5" t="s">
        <v>364</v>
      </c>
      <c r="C599" s="19" t="s">
        <v>174</v>
      </c>
      <c r="D599" s="16"/>
      <c r="E599" s="9"/>
      <c r="F599" s="9"/>
      <c r="G599" s="9"/>
      <c r="H599" s="9"/>
      <c r="I599" s="9"/>
      <c r="J599" s="9"/>
      <c r="K599" s="9"/>
      <c r="L599" s="9"/>
      <c r="M599" s="9"/>
      <c r="N599" s="13">
        <f t="shared" si="52"/>
        <v>0</v>
      </c>
      <c r="O599" s="9"/>
      <c r="P599" s="9">
        <v>11000</v>
      </c>
      <c r="Q599" s="9"/>
      <c r="R599" s="9"/>
      <c r="S599" s="9"/>
      <c r="T599" s="9"/>
      <c r="U599" s="9"/>
      <c r="V599" s="13">
        <f t="shared" si="49"/>
        <v>11000</v>
      </c>
      <c r="W599" s="15" t="s">
        <v>53</v>
      </c>
    </row>
    <row r="600" spans="1:23" ht="51.75" x14ac:dyDescent="0.25">
      <c r="A600" s="5" t="s">
        <v>338</v>
      </c>
      <c r="B600" s="5" t="s">
        <v>365</v>
      </c>
      <c r="C600" s="12" t="s">
        <v>57</v>
      </c>
      <c r="D600" s="16"/>
      <c r="E600" s="9"/>
      <c r="F600" s="9"/>
      <c r="G600" s="9"/>
      <c r="H600" s="9"/>
      <c r="I600" s="9"/>
      <c r="J600" s="9"/>
      <c r="K600" s="9"/>
      <c r="L600" s="9"/>
      <c r="M600" s="9"/>
      <c r="N600" s="13">
        <f t="shared" si="52"/>
        <v>0</v>
      </c>
      <c r="O600" s="9"/>
      <c r="P600" s="9"/>
      <c r="Q600" s="9"/>
      <c r="R600" s="9">
        <v>51713</v>
      </c>
      <c r="S600" s="9"/>
      <c r="T600" s="9"/>
      <c r="U600" s="9"/>
      <c r="V600" s="13">
        <f t="shared" si="49"/>
        <v>51713</v>
      </c>
      <c r="W600" s="15" t="s">
        <v>53</v>
      </c>
    </row>
    <row r="601" spans="1:23" ht="51.75" x14ac:dyDescent="0.25">
      <c r="A601" s="5" t="s">
        <v>338</v>
      </c>
      <c r="B601" s="5" t="s">
        <v>366</v>
      </c>
      <c r="C601" s="19" t="s">
        <v>57</v>
      </c>
      <c r="D601" s="16"/>
      <c r="E601" s="9"/>
      <c r="F601" s="9"/>
      <c r="G601" s="9"/>
      <c r="H601" s="9"/>
      <c r="I601" s="9"/>
      <c r="J601" s="9"/>
      <c r="K601" s="9"/>
      <c r="L601" s="9"/>
      <c r="M601" s="9"/>
      <c r="N601" s="13">
        <f t="shared" si="52"/>
        <v>0</v>
      </c>
      <c r="O601" s="9"/>
      <c r="P601" s="9"/>
      <c r="Q601" s="9"/>
      <c r="R601" s="9">
        <v>50000</v>
      </c>
      <c r="S601" s="9"/>
      <c r="T601" s="9"/>
      <c r="U601" s="9"/>
      <c r="V601" s="13">
        <f t="shared" si="49"/>
        <v>50000</v>
      </c>
      <c r="W601" s="15" t="s">
        <v>53</v>
      </c>
    </row>
    <row r="602" spans="1:23" ht="45" x14ac:dyDescent="0.25">
      <c r="A602" s="5" t="s">
        <v>338</v>
      </c>
      <c r="B602" s="5" t="s">
        <v>367</v>
      </c>
      <c r="C602" s="12" t="s">
        <v>174</v>
      </c>
      <c r="D602" s="16"/>
      <c r="E602" s="9"/>
      <c r="F602" s="9"/>
      <c r="G602" s="9"/>
      <c r="H602" s="9"/>
      <c r="I602" s="9"/>
      <c r="J602" s="9"/>
      <c r="K602" s="9"/>
      <c r="L602" s="9"/>
      <c r="M602" s="9"/>
      <c r="N602" s="13">
        <f t="shared" si="52"/>
        <v>0</v>
      </c>
      <c r="O602" s="9"/>
      <c r="P602" s="9"/>
      <c r="Q602" s="9"/>
      <c r="R602" s="9">
        <v>6000</v>
      </c>
      <c r="S602" s="9"/>
      <c r="T602" s="9"/>
      <c r="U602" s="9"/>
      <c r="V602" s="13">
        <f t="shared" si="49"/>
        <v>6000</v>
      </c>
      <c r="W602" s="15" t="s">
        <v>53</v>
      </c>
    </row>
    <row r="603" spans="1:23" ht="51.75" x14ac:dyDescent="0.25">
      <c r="A603" s="5" t="s">
        <v>338</v>
      </c>
      <c r="B603" s="5" t="s">
        <v>368</v>
      </c>
      <c r="C603" s="12" t="s">
        <v>174</v>
      </c>
      <c r="D603" s="16"/>
      <c r="E603" s="9"/>
      <c r="F603" s="9"/>
      <c r="G603" s="9"/>
      <c r="H603" s="9"/>
      <c r="I603" s="9"/>
      <c r="J603" s="9"/>
      <c r="K603" s="9"/>
      <c r="L603" s="9"/>
      <c r="M603" s="9"/>
      <c r="N603" s="13">
        <f t="shared" si="52"/>
        <v>0</v>
      </c>
      <c r="O603" s="9"/>
      <c r="P603" s="9">
        <v>11000</v>
      </c>
      <c r="Q603" s="9"/>
      <c r="R603" s="9"/>
      <c r="S603" s="9"/>
      <c r="T603" s="9"/>
      <c r="U603" s="9"/>
      <c r="V603" s="13">
        <f t="shared" si="49"/>
        <v>11000</v>
      </c>
      <c r="W603" s="15" t="s">
        <v>53</v>
      </c>
    </row>
    <row r="604" spans="1:23" ht="51.75" x14ac:dyDescent="0.25">
      <c r="A604" s="5" t="s">
        <v>338</v>
      </c>
      <c r="B604" s="5" t="s">
        <v>369</v>
      </c>
      <c r="C604" s="12" t="s">
        <v>174</v>
      </c>
      <c r="D604" s="16"/>
      <c r="E604" s="9"/>
      <c r="F604" s="9"/>
      <c r="G604" s="9"/>
      <c r="H604" s="9"/>
      <c r="I604" s="9"/>
      <c r="J604" s="9"/>
      <c r="K604" s="9"/>
      <c r="L604" s="9"/>
      <c r="M604" s="9"/>
      <c r="N604" s="13">
        <f t="shared" si="52"/>
        <v>0</v>
      </c>
      <c r="O604" s="9"/>
      <c r="P604" s="9">
        <v>15000</v>
      </c>
      <c r="Q604" s="9">
        <v>2000</v>
      </c>
      <c r="R604" s="9"/>
      <c r="S604" s="9"/>
      <c r="T604" s="9"/>
      <c r="U604" s="9"/>
      <c r="V604" s="13">
        <f t="shared" si="49"/>
        <v>17000</v>
      </c>
      <c r="W604" s="15" t="s">
        <v>53</v>
      </c>
    </row>
    <row r="605" spans="1:23" ht="45" x14ac:dyDescent="0.25">
      <c r="A605" s="5" t="s">
        <v>338</v>
      </c>
      <c r="B605" s="5" t="s">
        <v>370</v>
      </c>
      <c r="C605" s="12" t="s">
        <v>62</v>
      </c>
      <c r="D605" s="16"/>
      <c r="E605" s="9"/>
      <c r="F605" s="9"/>
      <c r="G605" s="9"/>
      <c r="H605" s="9"/>
      <c r="I605" s="9"/>
      <c r="J605" s="9"/>
      <c r="K605" s="9">
        <v>6840</v>
      </c>
      <c r="L605" s="9"/>
      <c r="M605" s="9"/>
      <c r="N605" s="13">
        <f t="shared" si="52"/>
        <v>6840</v>
      </c>
      <c r="O605" s="9"/>
      <c r="P605" s="9"/>
      <c r="Q605" s="9"/>
      <c r="R605" s="9"/>
      <c r="S605" s="9"/>
      <c r="T605" s="9"/>
      <c r="U605" s="9"/>
      <c r="V605" s="13">
        <f t="shared" si="49"/>
        <v>6840</v>
      </c>
      <c r="W605" s="15" t="s">
        <v>53</v>
      </c>
    </row>
    <row r="606" spans="1:23" ht="45" x14ac:dyDescent="0.25">
      <c r="A606" s="5" t="s">
        <v>338</v>
      </c>
      <c r="B606" s="5" t="s">
        <v>371</v>
      </c>
      <c r="C606" s="12" t="s">
        <v>62</v>
      </c>
      <c r="D606" s="16"/>
      <c r="E606" s="9"/>
      <c r="F606" s="9"/>
      <c r="G606" s="9"/>
      <c r="H606" s="9"/>
      <c r="I606" s="9"/>
      <c r="J606" s="9"/>
      <c r="K606" s="9">
        <v>1412</v>
      </c>
      <c r="L606" s="9"/>
      <c r="M606" s="9"/>
      <c r="N606" s="13">
        <f t="shared" si="52"/>
        <v>1412</v>
      </c>
      <c r="O606" s="9"/>
      <c r="P606" s="9"/>
      <c r="Q606" s="9"/>
      <c r="R606" s="9"/>
      <c r="S606" s="9"/>
      <c r="T606" s="9"/>
      <c r="U606" s="9"/>
      <c r="V606" s="13">
        <f t="shared" si="49"/>
        <v>1412</v>
      </c>
      <c r="W606" s="15" t="s">
        <v>53</v>
      </c>
    </row>
    <row r="607" spans="1:23" ht="51.75" x14ac:dyDescent="0.25">
      <c r="A607" s="5" t="s">
        <v>338</v>
      </c>
      <c r="B607" s="5" t="s">
        <v>372</v>
      </c>
      <c r="C607" s="12" t="s">
        <v>174</v>
      </c>
      <c r="D607" s="16"/>
      <c r="E607" s="9"/>
      <c r="F607" s="9"/>
      <c r="G607" s="9"/>
      <c r="H607" s="9"/>
      <c r="I607" s="9"/>
      <c r="J607" s="9"/>
      <c r="K607" s="9"/>
      <c r="L607" s="9"/>
      <c r="M607" s="9"/>
      <c r="N607" s="13">
        <f t="shared" si="52"/>
        <v>0</v>
      </c>
      <c r="O607" s="9"/>
      <c r="P607" s="9">
        <v>4200</v>
      </c>
      <c r="Q607" s="9"/>
      <c r="R607" s="9"/>
      <c r="S607" s="9"/>
      <c r="T607" s="9"/>
      <c r="U607" s="9"/>
      <c r="V607" s="13">
        <f t="shared" si="49"/>
        <v>4200</v>
      </c>
      <c r="W607" s="15" t="s">
        <v>53</v>
      </c>
    </row>
    <row r="608" spans="1:23" ht="45" x14ac:dyDescent="0.25">
      <c r="A608" s="5" t="s">
        <v>338</v>
      </c>
      <c r="B608" s="5" t="s">
        <v>373</v>
      </c>
      <c r="C608" s="12" t="s">
        <v>174</v>
      </c>
      <c r="D608" s="16"/>
      <c r="E608" s="9"/>
      <c r="F608" s="9"/>
      <c r="G608" s="9"/>
      <c r="H608" s="9"/>
      <c r="I608" s="9"/>
      <c r="J608" s="9"/>
      <c r="K608" s="9"/>
      <c r="L608" s="9"/>
      <c r="M608" s="9"/>
      <c r="N608" s="13">
        <f t="shared" si="52"/>
        <v>0</v>
      </c>
      <c r="O608" s="9"/>
      <c r="P608" s="9">
        <v>3245</v>
      </c>
      <c r="Q608" s="9"/>
      <c r="R608" s="9"/>
      <c r="S608" s="9"/>
      <c r="T608" s="9"/>
      <c r="U608" s="9"/>
      <c r="V608" s="13">
        <f t="shared" si="49"/>
        <v>3245</v>
      </c>
      <c r="W608" s="15" t="s">
        <v>53</v>
      </c>
    </row>
    <row r="609" spans="1:23" ht="45" x14ac:dyDescent="0.25">
      <c r="A609" s="5" t="s">
        <v>338</v>
      </c>
      <c r="B609" s="5" t="s">
        <v>374</v>
      </c>
      <c r="C609" s="12" t="s">
        <v>35</v>
      </c>
      <c r="D609" s="16"/>
      <c r="E609" s="9"/>
      <c r="F609" s="9"/>
      <c r="G609" s="9"/>
      <c r="H609" s="9"/>
      <c r="I609" s="9"/>
      <c r="J609" s="9"/>
      <c r="K609" s="9"/>
      <c r="L609" s="9"/>
      <c r="M609" s="9"/>
      <c r="N609" s="13">
        <f t="shared" si="52"/>
        <v>0</v>
      </c>
      <c r="O609" s="9"/>
      <c r="P609" s="9">
        <v>2725</v>
      </c>
      <c r="Q609" s="9">
        <v>750</v>
      </c>
      <c r="R609" s="9"/>
      <c r="S609" s="9"/>
      <c r="T609" s="9"/>
      <c r="U609" s="9"/>
      <c r="V609" s="13">
        <f t="shared" si="49"/>
        <v>3475</v>
      </c>
      <c r="W609" s="33" t="s">
        <v>375</v>
      </c>
    </row>
    <row r="610" spans="1:23" ht="45" x14ac:dyDescent="0.25">
      <c r="A610" s="5" t="s">
        <v>338</v>
      </c>
      <c r="B610" s="5" t="s">
        <v>376</v>
      </c>
      <c r="C610" s="12" t="s">
        <v>35</v>
      </c>
      <c r="D610" s="16"/>
      <c r="E610" s="9"/>
      <c r="F610" s="9"/>
      <c r="G610" s="9"/>
      <c r="H610" s="9"/>
      <c r="I610" s="9"/>
      <c r="J610" s="9"/>
      <c r="K610" s="9"/>
      <c r="L610" s="9"/>
      <c r="M610" s="9"/>
      <c r="N610" s="13">
        <f t="shared" si="52"/>
        <v>0</v>
      </c>
      <c r="O610" s="9"/>
      <c r="P610" s="9">
        <v>3720</v>
      </c>
      <c r="Q610" s="9"/>
      <c r="R610" s="9"/>
      <c r="S610" s="9"/>
      <c r="T610" s="9"/>
      <c r="U610" s="9"/>
      <c r="V610" s="13">
        <f t="shared" si="49"/>
        <v>3720</v>
      </c>
      <c r="W610" s="33" t="s">
        <v>336</v>
      </c>
    </row>
    <row r="611" spans="1:23" ht="26.25" x14ac:dyDescent="0.25">
      <c r="A611" s="5" t="s">
        <v>338</v>
      </c>
      <c r="B611" s="5" t="s">
        <v>377</v>
      </c>
      <c r="C611" s="19" t="s">
        <v>351</v>
      </c>
      <c r="D611" s="16"/>
      <c r="E611" s="9"/>
      <c r="F611" s="9"/>
      <c r="G611" s="9"/>
      <c r="H611" s="9"/>
      <c r="I611" s="9"/>
      <c r="J611" s="9"/>
      <c r="K611" s="9"/>
      <c r="L611" s="9"/>
      <c r="M611" s="9"/>
      <c r="N611" s="13">
        <f t="shared" si="52"/>
        <v>0</v>
      </c>
      <c r="O611" s="9"/>
      <c r="P611" s="9"/>
      <c r="Q611" s="9"/>
      <c r="R611" s="9"/>
      <c r="S611" s="9"/>
      <c r="T611" s="9">
        <v>26000</v>
      </c>
      <c r="U611" s="9"/>
      <c r="V611" s="13">
        <f t="shared" si="49"/>
        <v>26000</v>
      </c>
      <c r="W611" s="33"/>
    </row>
    <row r="612" spans="1:23" ht="45" x14ac:dyDescent="0.25">
      <c r="A612" s="5" t="s">
        <v>338</v>
      </c>
      <c r="B612" s="5" t="s">
        <v>378</v>
      </c>
      <c r="C612" s="12" t="s">
        <v>174</v>
      </c>
      <c r="D612" s="16"/>
      <c r="E612" s="9"/>
      <c r="F612" s="9"/>
      <c r="G612" s="9"/>
      <c r="H612" s="9"/>
      <c r="I612" s="9"/>
      <c r="J612" s="9"/>
      <c r="K612" s="9"/>
      <c r="L612" s="9"/>
      <c r="M612" s="9"/>
      <c r="N612" s="13">
        <f t="shared" ref="N612:N638" si="53">D612+E612+F612+G612+H612+I612+J612+K612+L612+M612</f>
        <v>0</v>
      </c>
      <c r="O612" s="9"/>
      <c r="P612" s="9"/>
      <c r="Q612" s="9"/>
      <c r="R612" s="9"/>
      <c r="S612" s="9"/>
      <c r="T612" s="9"/>
      <c r="U612" s="9">
        <v>300000</v>
      </c>
      <c r="V612" s="13">
        <f t="shared" si="49"/>
        <v>300000</v>
      </c>
      <c r="W612" s="15" t="s">
        <v>53</v>
      </c>
    </row>
    <row r="613" spans="1:23" ht="64.5" x14ac:dyDescent="0.25">
      <c r="A613" s="5" t="s">
        <v>338</v>
      </c>
      <c r="B613" s="5" t="s">
        <v>379</v>
      </c>
      <c r="C613" s="12" t="s">
        <v>64</v>
      </c>
      <c r="D613" s="16"/>
      <c r="E613" s="9"/>
      <c r="F613" s="9"/>
      <c r="G613" s="9"/>
      <c r="H613" s="9"/>
      <c r="I613" s="9"/>
      <c r="J613" s="9"/>
      <c r="K613" s="9"/>
      <c r="L613" s="9"/>
      <c r="M613" s="9"/>
      <c r="N613" s="13">
        <f t="shared" si="53"/>
        <v>0</v>
      </c>
      <c r="O613" s="9"/>
      <c r="P613" s="9"/>
      <c r="Q613" s="9"/>
      <c r="R613" s="9"/>
      <c r="S613" s="9"/>
      <c r="T613" s="9"/>
      <c r="U613" s="9">
        <v>40000</v>
      </c>
      <c r="V613" s="13">
        <f t="shared" si="49"/>
        <v>40000</v>
      </c>
      <c r="W613" s="15" t="s">
        <v>65</v>
      </c>
    </row>
    <row r="614" spans="1:23" ht="39" x14ac:dyDescent="0.25">
      <c r="A614" s="5" t="s">
        <v>338</v>
      </c>
      <c r="B614" s="5" t="s">
        <v>380</v>
      </c>
      <c r="C614" s="12" t="s">
        <v>64</v>
      </c>
      <c r="D614" s="16">
        <v>354386</v>
      </c>
      <c r="E614" s="9">
        <v>2200</v>
      </c>
      <c r="F614" s="9">
        <v>11500</v>
      </c>
      <c r="G614" s="9">
        <v>30</v>
      </c>
      <c r="H614" s="9">
        <v>3160</v>
      </c>
      <c r="I614" s="9"/>
      <c r="J614" s="9">
        <v>1000</v>
      </c>
      <c r="K614" s="9"/>
      <c r="L614" s="9"/>
      <c r="M614" s="9"/>
      <c r="N614" s="13">
        <f t="shared" si="53"/>
        <v>372276</v>
      </c>
      <c r="O614" s="9">
        <v>30</v>
      </c>
      <c r="P614" s="9">
        <v>34320</v>
      </c>
      <c r="Q614" s="9">
        <v>4050</v>
      </c>
      <c r="R614" s="9"/>
      <c r="S614" s="9"/>
      <c r="T614" s="9"/>
      <c r="U614" s="9"/>
      <c r="V614" s="13">
        <f t="shared" si="49"/>
        <v>410676</v>
      </c>
      <c r="W614" s="15" t="s">
        <v>65</v>
      </c>
    </row>
    <row r="615" spans="1:23" ht="30" x14ac:dyDescent="0.25">
      <c r="A615" s="5" t="s">
        <v>338</v>
      </c>
      <c r="B615" s="5" t="s">
        <v>381</v>
      </c>
      <c r="C615" s="12" t="s">
        <v>64</v>
      </c>
      <c r="D615" s="16"/>
      <c r="E615" s="9"/>
      <c r="F615" s="9"/>
      <c r="G615" s="9"/>
      <c r="H615" s="9"/>
      <c r="I615" s="9"/>
      <c r="J615" s="9"/>
      <c r="K615" s="9"/>
      <c r="L615" s="9"/>
      <c r="M615" s="9"/>
      <c r="N615" s="13">
        <f t="shared" si="53"/>
        <v>0</v>
      </c>
      <c r="O615" s="9"/>
      <c r="P615" s="9">
        <v>70100</v>
      </c>
      <c r="Q615" s="9"/>
      <c r="R615" s="9"/>
      <c r="S615" s="9"/>
      <c r="T615" s="9"/>
      <c r="U615" s="9"/>
      <c r="V615" s="13">
        <f t="shared" si="49"/>
        <v>70100</v>
      </c>
      <c r="W615" s="15" t="s">
        <v>65</v>
      </c>
    </row>
    <row r="616" spans="1:23" ht="30" x14ac:dyDescent="0.25">
      <c r="A616" s="5" t="s">
        <v>338</v>
      </c>
      <c r="B616" s="5" t="s">
        <v>382</v>
      </c>
      <c r="C616" s="12" t="s">
        <v>79</v>
      </c>
      <c r="D616" s="16"/>
      <c r="E616" s="9"/>
      <c r="F616" s="9">
        <v>6200</v>
      </c>
      <c r="G616" s="9">
        <v>1000</v>
      </c>
      <c r="H616" s="9">
        <v>2720</v>
      </c>
      <c r="I616" s="9"/>
      <c r="J616" s="9"/>
      <c r="K616" s="9"/>
      <c r="L616" s="9"/>
      <c r="M616" s="9"/>
      <c r="N616" s="13">
        <f t="shared" si="53"/>
        <v>9920</v>
      </c>
      <c r="O616" s="9"/>
      <c r="P616" s="9">
        <v>4600</v>
      </c>
      <c r="Q616" s="9">
        <v>2000</v>
      </c>
      <c r="R616" s="9"/>
      <c r="S616" s="9"/>
      <c r="T616" s="9"/>
      <c r="U616" s="9"/>
      <c r="V616" s="13">
        <f t="shared" si="49"/>
        <v>16520</v>
      </c>
      <c r="W616" s="15" t="s">
        <v>65</v>
      </c>
    </row>
    <row r="617" spans="1:23" ht="30" x14ac:dyDescent="0.25">
      <c r="A617" s="5" t="s">
        <v>338</v>
      </c>
      <c r="B617" s="5" t="s">
        <v>383</v>
      </c>
      <c r="C617" s="12" t="s">
        <v>64</v>
      </c>
      <c r="D617" s="16"/>
      <c r="E617" s="9"/>
      <c r="F617" s="9"/>
      <c r="G617" s="9"/>
      <c r="H617" s="9"/>
      <c r="I617" s="9"/>
      <c r="J617" s="9"/>
      <c r="K617" s="9"/>
      <c r="L617" s="9"/>
      <c r="M617" s="9"/>
      <c r="N617" s="13">
        <f t="shared" si="53"/>
        <v>0</v>
      </c>
      <c r="O617" s="9"/>
      <c r="P617" s="9"/>
      <c r="Q617" s="9"/>
      <c r="R617" s="9"/>
      <c r="S617" s="9"/>
      <c r="T617" s="9">
        <v>132000</v>
      </c>
      <c r="U617" s="9"/>
      <c r="V617" s="13">
        <f t="shared" si="49"/>
        <v>132000</v>
      </c>
      <c r="W617" s="15" t="s">
        <v>65</v>
      </c>
    </row>
    <row r="618" spans="1:23" ht="30" x14ac:dyDescent="0.25">
      <c r="A618" s="5" t="s">
        <v>338</v>
      </c>
      <c r="B618" s="5" t="s">
        <v>384</v>
      </c>
      <c r="C618" s="12" t="s">
        <v>64</v>
      </c>
      <c r="D618" s="16"/>
      <c r="E618" s="9"/>
      <c r="F618" s="9"/>
      <c r="G618" s="9"/>
      <c r="H618" s="9"/>
      <c r="I618" s="9"/>
      <c r="J618" s="9"/>
      <c r="K618" s="9"/>
      <c r="L618" s="9"/>
      <c r="M618" s="9"/>
      <c r="N618" s="13">
        <f t="shared" si="53"/>
        <v>0</v>
      </c>
      <c r="O618" s="9"/>
      <c r="P618" s="9">
        <v>10000</v>
      </c>
      <c r="Q618" s="9"/>
      <c r="R618" s="9"/>
      <c r="S618" s="9"/>
      <c r="T618" s="9"/>
      <c r="U618" s="9"/>
      <c r="V618" s="13">
        <f t="shared" si="49"/>
        <v>10000</v>
      </c>
      <c r="W618" s="15" t="s">
        <v>65</v>
      </c>
    </row>
    <row r="619" spans="1:23" ht="30" x14ac:dyDescent="0.25">
      <c r="A619" s="5" t="s">
        <v>338</v>
      </c>
      <c r="B619" s="5" t="s">
        <v>78</v>
      </c>
      <c r="C619" s="12" t="s">
        <v>79</v>
      </c>
      <c r="D619" s="16"/>
      <c r="E619" s="9"/>
      <c r="F619" s="9"/>
      <c r="G619" s="9"/>
      <c r="H619" s="9"/>
      <c r="I619" s="9"/>
      <c r="J619" s="9"/>
      <c r="K619" s="9"/>
      <c r="L619" s="9"/>
      <c r="M619" s="9"/>
      <c r="N619" s="13">
        <f t="shared" si="53"/>
        <v>0</v>
      </c>
      <c r="O619" s="9"/>
      <c r="P619" s="9"/>
      <c r="Q619" s="9"/>
      <c r="R619" s="9"/>
      <c r="S619" s="9"/>
      <c r="T619" s="9">
        <v>564208</v>
      </c>
      <c r="U619" s="9"/>
      <c r="V619" s="13">
        <f t="shared" si="49"/>
        <v>564208</v>
      </c>
      <c r="W619" s="15" t="s">
        <v>65</v>
      </c>
    </row>
    <row r="620" spans="1:23" ht="30" x14ac:dyDescent="0.25">
      <c r="A620" s="5" t="s">
        <v>338</v>
      </c>
      <c r="B620" s="5" t="s">
        <v>385</v>
      </c>
      <c r="C620" s="12" t="s">
        <v>42</v>
      </c>
      <c r="D620" s="16"/>
      <c r="E620" s="9"/>
      <c r="F620" s="9"/>
      <c r="G620" s="9"/>
      <c r="H620" s="9"/>
      <c r="I620" s="9"/>
      <c r="J620" s="9"/>
      <c r="K620" s="9"/>
      <c r="L620" s="9"/>
      <c r="M620" s="9"/>
      <c r="N620" s="13">
        <f t="shared" si="53"/>
        <v>0</v>
      </c>
      <c r="O620" s="9"/>
      <c r="P620" s="9">
        <v>1500</v>
      </c>
      <c r="Q620" s="9">
        <v>11455</v>
      </c>
      <c r="R620" s="9"/>
      <c r="S620" s="9"/>
      <c r="T620" s="9"/>
      <c r="U620" s="9"/>
      <c r="V620" s="13">
        <f t="shared" si="49"/>
        <v>12955</v>
      </c>
      <c r="W620" s="15" t="s">
        <v>43</v>
      </c>
    </row>
    <row r="621" spans="1:23" ht="30" x14ac:dyDescent="0.25">
      <c r="A621" s="5" t="s">
        <v>338</v>
      </c>
      <c r="B621" s="5" t="s">
        <v>386</v>
      </c>
      <c r="C621" s="12" t="s">
        <v>45</v>
      </c>
      <c r="D621" s="16">
        <v>66171</v>
      </c>
      <c r="E621" s="9">
        <v>1059</v>
      </c>
      <c r="F621" s="9">
        <v>8200</v>
      </c>
      <c r="G621" s="9">
        <v>8000</v>
      </c>
      <c r="H621" s="9">
        <v>23000</v>
      </c>
      <c r="I621" s="9"/>
      <c r="J621" s="9">
        <v>8700</v>
      </c>
      <c r="K621" s="9"/>
      <c r="L621" s="9"/>
      <c r="M621" s="9"/>
      <c r="N621" s="13">
        <f t="shared" si="53"/>
        <v>115130</v>
      </c>
      <c r="O621" s="9">
        <v>2500</v>
      </c>
      <c r="P621" s="9">
        <v>36030</v>
      </c>
      <c r="Q621" s="9">
        <v>15760</v>
      </c>
      <c r="R621" s="9"/>
      <c r="S621" s="9"/>
      <c r="T621" s="9"/>
      <c r="U621" s="9"/>
      <c r="V621" s="13">
        <f t="shared" si="49"/>
        <v>169420</v>
      </c>
      <c r="W621" s="15" t="s">
        <v>36</v>
      </c>
    </row>
    <row r="622" spans="1:23" ht="51.75" x14ac:dyDescent="0.25">
      <c r="A622" s="5" t="s">
        <v>338</v>
      </c>
      <c r="B622" s="5" t="s">
        <v>568</v>
      </c>
      <c r="C622" s="19" t="s">
        <v>45</v>
      </c>
      <c r="D622" s="16"/>
      <c r="E622" s="9"/>
      <c r="F622" s="9"/>
      <c r="G622" s="9"/>
      <c r="H622" s="9"/>
      <c r="I622" s="9"/>
      <c r="J622" s="9"/>
      <c r="K622" s="9"/>
      <c r="L622" s="9"/>
      <c r="M622" s="9"/>
      <c r="N622" s="13">
        <f t="shared" si="53"/>
        <v>0</v>
      </c>
      <c r="O622" s="9"/>
      <c r="P622" s="9"/>
      <c r="Q622" s="9"/>
      <c r="R622" s="34"/>
      <c r="S622" s="34">
        <v>500000</v>
      </c>
      <c r="T622" s="34"/>
      <c r="U622" s="34"/>
      <c r="V622" s="13">
        <f t="shared" si="49"/>
        <v>500000</v>
      </c>
      <c r="W622" s="15" t="s">
        <v>36</v>
      </c>
    </row>
    <row r="623" spans="1:23" ht="30" x14ac:dyDescent="0.25">
      <c r="A623" s="5" t="s">
        <v>338</v>
      </c>
      <c r="B623" s="5" t="s">
        <v>387</v>
      </c>
      <c r="C623" s="12" t="s">
        <v>351</v>
      </c>
      <c r="D623" s="16"/>
      <c r="E623" s="9"/>
      <c r="F623" s="9"/>
      <c r="G623" s="9"/>
      <c r="H623" s="9"/>
      <c r="I623" s="9"/>
      <c r="J623" s="9"/>
      <c r="K623" s="9"/>
      <c r="L623" s="9"/>
      <c r="M623" s="9"/>
      <c r="N623" s="13">
        <f t="shared" si="53"/>
        <v>0</v>
      </c>
      <c r="O623" s="9"/>
      <c r="P623" s="97">
        <v>150000</v>
      </c>
      <c r="Q623" s="9"/>
      <c r="R623" s="34"/>
      <c r="S623" s="34"/>
      <c r="T623" s="34"/>
      <c r="U623" s="34"/>
      <c r="V623" s="13">
        <f t="shared" si="49"/>
        <v>150000</v>
      </c>
      <c r="W623" s="15" t="s">
        <v>36</v>
      </c>
    </row>
    <row r="624" spans="1:23" ht="39" x14ac:dyDescent="0.25">
      <c r="A624" s="5" t="s">
        <v>338</v>
      </c>
      <c r="B624" s="5" t="s">
        <v>388</v>
      </c>
      <c r="C624" s="12" t="s">
        <v>35</v>
      </c>
      <c r="D624" s="16"/>
      <c r="E624" s="9"/>
      <c r="F624" s="9"/>
      <c r="G624" s="9"/>
      <c r="H624" s="9"/>
      <c r="I624" s="9"/>
      <c r="J624" s="9"/>
      <c r="K624" s="9"/>
      <c r="L624" s="9"/>
      <c r="M624" s="9"/>
      <c r="N624" s="13">
        <f t="shared" si="53"/>
        <v>0</v>
      </c>
      <c r="O624" s="9"/>
      <c r="P624" s="9"/>
      <c r="Q624" s="9"/>
      <c r="R624" s="9"/>
      <c r="S624" s="97">
        <v>194714</v>
      </c>
      <c r="T624" s="9"/>
      <c r="U624" s="9"/>
      <c r="V624" s="13">
        <f t="shared" si="49"/>
        <v>194714</v>
      </c>
      <c r="W624" s="15" t="s">
        <v>36</v>
      </c>
    </row>
    <row r="625" spans="1:23" ht="64.5" x14ac:dyDescent="0.25">
      <c r="A625" s="5" t="s">
        <v>338</v>
      </c>
      <c r="B625" s="5" t="s">
        <v>389</v>
      </c>
      <c r="C625" s="19" t="s">
        <v>35</v>
      </c>
      <c r="D625" s="16"/>
      <c r="E625" s="9"/>
      <c r="F625" s="9"/>
      <c r="G625" s="9"/>
      <c r="H625" s="9"/>
      <c r="I625" s="9"/>
      <c r="J625" s="9"/>
      <c r="K625" s="9"/>
      <c r="L625" s="9"/>
      <c r="M625" s="9"/>
      <c r="N625" s="13">
        <f t="shared" si="53"/>
        <v>0</v>
      </c>
      <c r="O625" s="9"/>
      <c r="P625" s="9"/>
      <c r="Q625" s="9"/>
      <c r="R625" s="9"/>
      <c r="S625" s="9">
        <v>20317</v>
      </c>
      <c r="T625" s="9"/>
      <c r="U625" s="9"/>
      <c r="V625" s="13">
        <f t="shared" si="49"/>
        <v>20317</v>
      </c>
      <c r="W625" s="15" t="s">
        <v>36</v>
      </c>
    </row>
    <row r="626" spans="1:23" ht="39" x14ac:dyDescent="0.25">
      <c r="A626" s="5" t="s">
        <v>338</v>
      </c>
      <c r="B626" s="5" t="s">
        <v>390</v>
      </c>
      <c r="C626" s="12" t="s">
        <v>197</v>
      </c>
      <c r="D626" s="16"/>
      <c r="E626" s="9"/>
      <c r="F626" s="9"/>
      <c r="G626" s="9"/>
      <c r="H626" s="9"/>
      <c r="I626" s="9"/>
      <c r="J626" s="9"/>
      <c r="K626" s="9"/>
      <c r="L626" s="9"/>
      <c r="M626" s="9"/>
      <c r="N626" s="13">
        <f t="shared" si="53"/>
        <v>0</v>
      </c>
      <c r="O626" s="9"/>
      <c r="P626" s="9"/>
      <c r="Q626" s="9"/>
      <c r="R626" s="9"/>
      <c r="S626" s="9"/>
      <c r="T626" s="9">
        <v>120600</v>
      </c>
      <c r="U626" s="9"/>
      <c r="V626" s="13">
        <f t="shared" si="49"/>
        <v>120600</v>
      </c>
      <c r="W626" s="15" t="s">
        <v>36</v>
      </c>
    </row>
    <row r="627" spans="1:23" ht="45" x14ac:dyDescent="0.25">
      <c r="A627" s="5" t="s">
        <v>338</v>
      </c>
      <c r="B627" s="5" t="s">
        <v>391</v>
      </c>
      <c r="C627" s="12" t="s">
        <v>218</v>
      </c>
      <c r="D627" s="16"/>
      <c r="E627" s="9"/>
      <c r="F627" s="9"/>
      <c r="G627" s="9"/>
      <c r="H627" s="9"/>
      <c r="I627" s="9"/>
      <c r="J627" s="9"/>
      <c r="K627" s="9"/>
      <c r="L627" s="9"/>
      <c r="M627" s="9"/>
      <c r="N627" s="13">
        <f t="shared" si="53"/>
        <v>0</v>
      </c>
      <c r="O627" s="9"/>
      <c r="P627" s="9">
        <v>2348</v>
      </c>
      <c r="Q627" s="9"/>
      <c r="R627" s="9"/>
      <c r="S627" s="9"/>
      <c r="T627" s="9"/>
      <c r="U627" s="9"/>
      <c r="V627" s="13">
        <f t="shared" si="49"/>
        <v>2348</v>
      </c>
      <c r="W627" s="33" t="s">
        <v>392</v>
      </c>
    </row>
    <row r="628" spans="1:23" ht="45" x14ac:dyDescent="0.25">
      <c r="A628" s="5" t="s">
        <v>338</v>
      </c>
      <c r="B628" s="5" t="s">
        <v>176</v>
      </c>
      <c r="C628" s="12" t="s">
        <v>177</v>
      </c>
      <c r="D628" s="16"/>
      <c r="E628" s="9"/>
      <c r="F628" s="9"/>
      <c r="G628" s="9"/>
      <c r="H628" s="9"/>
      <c r="I628" s="9"/>
      <c r="J628" s="9"/>
      <c r="K628" s="9"/>
      <c r="L628" s="9"/>
      <c r="M628" s="9"/>
      <c r="N628" s="13">
        <f t="shared" si="53"/>
        <v>0</v>
      </c>
      <c r="O628" s="9"/>
      <c r="P628" s="9">
        <v>58292</v>
      </c>
      <c r="Q628" s="9"/>
      <c r="R628" s="9"/>
      <c r="S628" s="9"/>
      <c r="T628" s="9"/>
      <c r="U628" s="9"/>
      <c r="V628" s="13">
        <f t="shared" si="49"/>
        <v>58292</v>
      </c>
      <c r="W628" s="33" t="s">
        <v>392</v>
      </c>
    </row>
    <row r="629" spans="1:23" ht="45" x14ac:dyDescent="0.25">
      <c r="A629" s="5" t="s">
        <v>338</v>
      </c>
      <c r="B629" s="5" t="s">
        <v>178</v>
      </c>
      <c r="C629" s="12" t="s">
        <v>179</v>
      </c>
      <c r="D629" s="16"/>
      <c r="E629" s="9"/>
      <c r="F629" s="9"/>
      <c r="G629" s="9"/>
      <c r="H629" s="9"/>
      <c r="I629" s="9"/>
      <c r="J629" s="9"/>
      <c r="K629" s="9"/>
      <c r="L629" s="9"/>
      <c r="M629" s="9"/>
      <c r="N629" s="13">
        <f t="shared" si="53"/>
        <v>0</v>
      </c>
      <c r="O629" s="9"/>
      <c r="P629" s="9">
        <v>1001852</v>
      </c>
      <c r="Q629" s="9"/>
      <c r="R629" s="9"/>
      <c r="S629" s="9"/>
      <c r="T629" s="9"/>
      <c r="U629" s="9"/>
      <c r="V629" s="13">
        <f t="shared" si="49"/>
        <v>1001852</v>
      </c>
      <c r="W629" s="33" t="s">
        <v>392</v>
      </c>
    </row>
    <row r="630" spans="1:23" ht="45" x14ac:dyDescent="0.25">
      <c r="A630" s="5" t="s">
        <v>338</v>
      </c>
      <c r="B630" s="5" t="s">
        <v>393</v>
      </c>
      <c r="C630" s="12" t="s">
        <v>394</v>
      </c>
      <c r="D630" s="16"/>
      <c r="E630" s="9"/>
      <c r="F630" s="9"/>
      <c r="G630" s="9"/>
      <c r="H630" s="9"/>
      <c r="I630" s="9"/>
      <c r="J630" s="9"/>
      <c r="K630" s="9"/>
      <c r="L630" s="9"/>
      <c r="M630" s="9"/>
      <c r="N630" s="13">
        <f t="shared" si="53"/>
        <v>0</v>
      </c>
      <c r="O630" s="9"/>
      <c r="P630" s="9">
        <v>56791</v>
      </c>
      <c r="Q630" s="9"/>
      <c r="R630" s="9"/>
      <c r="S630" s="9"/>
      <c r="T630" s="9"/>
      <c r="U630" s="9"/>
      <c r="V630" s="13">
        <f t="shared" si="49"/>
        <v>56791</v>
      </c>
      <c r="W630" s="33" t="s">
        <v>392</v>
      </c>
    </row>
    <row r="631" spans="1:23" ht="30" x14ac:dyDescent="0.25">
      <c r="A631" s="5" t="s">
        <v>338</v>
      </c>
      <c r="B631" s="5" t="s">
        <v>395</v>
      </c>
      <c r="C631" s="12" t="s">
        <v>394</v>
      </c>
      <c r="D631" s="16"/>
      <c r="E631" s="9"/>
      <c r="F631" s="9"/>
      <c r="G631" s="9"/>
      <c r="H631" s="9"/>
      <c r="I631" s="9"/>
      <c r="J631" s="9"/>
      <c r="K631" s="9"/>
      <c r="L631" s="9"/>
      <c r="M631" s="9"/>
      <c r="N631" s="13">
        <f t="shared" si="53"/>
        <v>0</v>
      </c>
      <c r="O631" s="9"/>
      <c r="P631" s="9">
        <v>575</v>
      </c>
      <c r="Q631" s="9"/>
      <c r="R631" s="9"/>
      <c r="S631" s="9"/>
      <c r="T631" s="9"/>
      <c r="U631" s="9"/>
      <c r="V631" s="13">
        <f t="shared" si="49"/>
        <v>575</v>
      </c>
      <c r="W631" s="33" t="s">
        <v>396</v>
      </c>
    </row>
    <row r="632" spans="1:23" ht="45" x14ac:dyDescent="0.25">
      <c r="A632" s="5" t="s">
        <v>338</v>
      </c>
      <c r="B632" s="5" t="s">
        <v>397</v>
      </c>
      <c r="C632" s="19" t="s">
        <v>351</v>
      </c>
      <c r="D632" s="16"/>
      <c r="E632" s="9"/>
      <c r="F632" s="9"/>
      <c r="G632" s="9"/>
      <c r="H632" s="9"/>
      <c r="I632" s="9"/>
      <c r="J632" s="9"/>
      <c r="K632" s="9"/>
      <c r="L632" s="9"/>
      <c r="M632" s="9"/>
      <c r="N632" s="13">
        <f t="shared" si="53"/>
        <v>0</v>
      </c>
      <c r="O632" s="9">
        <v>382</v>
      </c>
      <c r="P632" s="9">
        <v>71108</v>
      </c>
      <c r="Q632" s="9">
        <v>17300</v>
      </c>
      <c r="R632" s="9"/>
      <c r="S632" s="9">
        <v>2200</v>
      </c>
      <c r="T632" s="9">
        <v>82900</v>
      </c>
      <c r="U632" s="9"/>
      <c r="V632" s="13">
        <f t="shared" si="49"/>
        <v>173890</v>
      </c>
      <c r="W632" s="33" t="s">
        <v>392</v>
      </c>
    </row>
    <row r="633" spans="1:23" ht="45" x14ac:dyDescent="0.25">
      <c r="A633" s="5" t="s">
        <v>338</v>
      </c>
      <c r="B633" s="5" t="s">
        <v>398</v>
      </c>
      <c r="C633" s="12" t="s">
        <v>174</v>
      </c>
      <c r="D633" s="16"/>
      <c r="E633" s="9"/>
      <c r="F633" s="9"/>
      <c r="G633" s="9"/>
      <c r="H633" s="9"/>
      <c r="I633" s="9"/>
      <c r="J633" s="9"/>
      <c r="K633" s="9"/>
      <c r="L633" s="9"/>
      <c r="M633" s="9"/>
      <c r="N633" s="13">
        <f t="shared" si="53"/>
        <v>0</v>
      </c>
      <c r="O633" s="9"/>
      <c r="P633" s="9">
        <v>10000</v>
      </c>
      <c r="Q633" s="9"/>
      <c r="R633" s="9"/>
      <c r="S633" s="9"/>
      <c r="T633" s="9"/>
      <c r="U633" s="9"/>
      <c r="V633" s="13">
        <f t="shared" si="49"/>
        <v>10000</v>
      </c>
      <c r="W633" s="15" t="s">
        <v>53</v>
      </c>
    </row>
    <row r="634" spans="1:23" ht="51.75" x14ac:dyDescent="0.25">
      <c r="A634" s="5" t="s">
        <v>338</v>
      </c>
      <c r="B634" s="5" t="s">
        <v>399</v>
      </c>
      <c r="C634" s="12" t="s">
        <v>52</v>
      </c>
      <c r="D634" s="16"/>
      <c r="E634" s="9"/>
      <c r="F634" s="9"/>
      <c r="G634" s="9"/>
      <c r="H634" s="9"/>
      <c r="I634" s="9"/>
      <c r="J634" s="9"/>
      <c r="K634" s="9">
        <v>144365</v>
      </c>
      <c r="L634" s="9"/>
      <c r="M634" s="9"/>
      <c r="N634" s="13">
        <f t="shared" si="53"/>
        <v>144365</v>
      </c>
      <c r="O634" s="9"/>
      <c r="P634" s="9"/>
      <c r="Q634" s="9"/>
      <c r="R634" s="9"/>
      <c r="S634" s="9"/>
      <c r="T634" s="9"/>
      <c r="U634" s="9"/>
      <c r="V634" s="13">
        <f t="shared" si="49"/>
        <v>144365</v>
      </c>
      <c r="W634" s="15" t="s">
        <v>53</v>
      </c>
    </row>
    <row r="635" spans="1:23" ht="64.5" x14ac:dyDescent="0.25">
      <c r="A635" s="5" t="s">
        <v>338</v>
      </c>
      <c r="B635" s="5" t="s">
        <v>400</v>
      </c>
      <c r="C635" s="12" t="s">
        <v>52</v>
      </c>
      <c r="D635" s="16">
        <v>571076</v>
      </c>
      <c r="E635" s="9"/>
      <c r="F635" s="9"/>
      <c r="G635" s="9"/>
      <c r="H635" s="9"/>
      <c r="I635" s="9"/>
      <c r="J635" s="9"/>
      <c r="K635" s="9"/>
      <c r="L635" s="9"/>
      <c r="M635" s="9"/>
      <c r="N635" s="13">
        <f t="shared" si="53"/>
        <v>571076</v>
      </c>
      <c r="O635" s="9"/>
      <c r="P635" s="9"/>
      <c r="Q635" s="9"/>
      <c r="R635" s="9"/>
      <c r="S635" s="9"/>
      <c r="T635" s="9"/>
      <c r="U635" s="9"/>
      <c r="V635" s="13">
        <f t="shared" si="49"/>
        <v>571076</v>
      </c>
      <c r="W635" s="15" t="s">
        <v>53</v>
      </c>
    </row>
    <row r="636" spans="1:23" ht="30" x14ac:dyDescent="0.25">
      <c r="A636" s="5" t="s">
        <v>338</v>
      </c>
      <c r="B636" s="5" t="s">
        <v>401</v>
      </c>
      <c r="C636" s="12" t="s">
        <v>35</v>
      </c>
      <c r="D636" s="16"/>
      <c r="E636" s="9"/>
      <c r="F636" s="9"/>
      <c r="G636" s="9"/>
      <c r="H636" s="9"/>
      <c r="I636" s="9"/>
      <c r="J636" s="9"/>
      <c r="K636" s="9"/>
      <c r="L636" s="9"/>
      <c r="M636" s="9"/>
      <c r="N636" s="13">
        <f t="shared" si="53"/>
        <v>0</v>
      </c>
      <c r="O636" s="9"/>
      <c r="P636" s="9">
        <v>9135</v>
      </c>
      <c r="Q636" s="9"/>
      <c r="R636" s="9"/>
      <c r="S636" s="9"/>
      <c r="T636" s="9"/>
      <c r="U636" s="9"/>
      <c r="V636" s="13">
        <f t="shared" ref="V636:V638" si="54">N636+O636+P636+Q636+R636+S636+T636+U636</f>
        <v>9135</v>
      </c>
      <c r="W636" s="15" t="s">
        <v>36</v>
      </c>
    </row>
    <row r="637" spans="1:23" ht="45" x14ac:dyDescent="0.25">
      <c r="A637" s="5" t="s">
        <v>338</v>
      </c>
      <c r="B637" s="5" t="s">
        <v>80</v>
      </c>
      <c r="C637" s="19"/>
      <c r="D637" s="16">
        <v>32173</v>
      </c>
      <c r="E637" s="9"/>
      <c r="F637" s="9"/>
      <c r="G637" s="9"/>
      <c r="H637" s="9"/>
      <c r="I637" s="9"/>
      <c r="J637" s="9"/>
      <c r="K637" s="9"/>
      <c r="L637" s="9"/>
      <c r="M637" s="9"/>
      <c r="N637" s="13">
        <f t="shared" si="53"/>
        <v>32173</v>
      </c>
      <c r="O637" s="9"/>
      <c r="P637" s="9"/>
      <c r="Q637" s="9"/>
      <c r="R637" s="9"/>
      <c r="S637" s="9"/>
      <c r="T637" s="9"/>
      <c r="U637" s="9"/>
      <c r="V637" s="13">
        <f t="shared" si="54"/>
        <v>32173</v>
      </c>
      <c r="W637" s="33" t="s">
        <v>392</v>
      </c>
    </row>
    <row r="638" spans="1:23" ht="45" x14ac:dyDescent="0.25">
      <c r="A638" s="5" t="s">
        <v>338</v>
      </c>
      <c r="B638" s="5" t="s">
        <v>154</v>
      </c>
      <c r="C638" s="12"/>
      <c r="D638" s="16">
        <v>33514</v>
      </c>
      <c r="E638" s="9"/>
      <c r="F638" s="9"/>
      <c r="G638" s="9"/>
      <c r="H638" s="9"/>
      <c r="I638" s="9"/>
      <c r="J638" s="9"/>
      <c r="K638" s="9"/>
      <c r="L638" s="9"/>
      <c r="M638" s="9"/>
      <c r="N638" s="13">
        <f t="shared" si="53"/>
        <v>33514</v>
      </c>
      <c r="O638" s="9"/>
      <c r="P638" s="9"/>
      <c r="Q638" s="9"/>
      <c r="R638" s="9"/>
      <c r="S638" s="9"/>
      <c r="T638" s="9"/>
      <c r="U638" s="9"/>
      <c r="V638" s="13">
        <f t="shared" si="54"/>
        <v>33514</v>
      </c>
      <c r="W638" s="33" t="s">
        <v>392</v>
      </c>
    </row>
    <row r="639" spans="1:23" ht="26.25" x14ac:dyDescent="0.25">
      <c r="A639" s="23" t="s">
        <v>338</v>
      </c>
      <c r="B639" s="23" t="s">
        <v>82</v>
      </c>
      <c r="C639" s="24"/>
      <c r="D639" s="14">
        <f t="shared" ref="D639:V639" si="55">SUM(D575:D638)</f>
        <v>2358620</v>
      </c>
      <c r="E639" s="14">
        <f t="shared" si="55"/>
        <v>23346</v>
      </c>
      <c r="F639" s="14">
        <f t="shared" si="55"/>
        <v>38400</v>
      </c>
      <c r="G639" s="14">
        <f t="shared" si="55"/>
        <v>10530</v>
      </c>
      <c r="H639" s="14">
        <f t="shared" si="55"/>
        <v>39730</v>
      </c>
      <c r="I639" s="14">
        <f t="shared" si="55"/>
        <v>0</v>
      </c>
      <c r="J639" s="14">
        <f t="shared" si="55"/>
        <v>13500</v>
      </c>
      <c r="K639" s="14">
        <f t="shared" si="55"/>
        <v>152617</v>
      </c>
      <c r="L639" s="14">
        <f t="shared" si="55"/>
        <v>0</v>
      </c>
      <c r="M639" s="14">
        <f t="shared" si="55"/>
        <v>100</v>
      </c>
      <c r="N639" s="14">
        <f t="shared" si="55"/>
        <v>2636843</v>
      </c>
      <c r="O639" s="14">
        <f t="shared" si="55"/>
        <v>9052</v>
      </c>
      <c r="P639" s="14">
        <f t="shared" si="55"/>
        <v>2141313</v>
      </c>
      <c r="Q639" s="14">
        <f t="shared" si="55"/>
        <v>165984</v>
      </c>
      <c r="R639" s="14">
        <f t="shared" si="55"/>
        <v>107713</v>
      </c>
      <c r="S639" s="14">
        <f t="shared" si="55"/>
        <v>717231</v>
      </c>
      <c r="T639" s="14">
        <f t="shared" si="55"/>
        <v>1077547</v>
      </c>
      <c r="U639" s="14">
        <f t="shared" si="55"/>
        <v>340000</v>
      </c>
      <c r="V639" s="14">
        <f t="shared" si="55"/>
        <v>7195683</v>
      </c>
    </row>
    <row r="640" spans="1:23" ht="26.25" x14ac:dyDescent="0.25">
      <c r="A640" s="23" t="s">
        <v>402</v>
      </c>
      <c r="B640" s="23" t="s">
        <v>403</v>
      </c>
      <c r="C640" s="24"/>
      <c r="D640" s="14">
        <f t="shared" ref="D640:V640" si="56">D574+D639</f>
        <v>6944796</v>
      </c>
      <c r="E640" s="14">
        <f t="shared" si="56"/>
        <v>50366</v>
      </c>
      <c r="F640" s="14">
        <f t="shared" si="56"/>
        <v>322950</v>
      </c>
      <c r="G640" s="14">
        <f t="shared" si="56"/>
        <v>51960</v>
      </c>
      <c r="H640" s="14">
        <f t="shared" si="56"/>
        <v>234710</v>
      </c>
      <c r="I640" s="14">
        <f t="shared" si="56"/>
        <v>500</v>
      </c>
      <c r="J640" s="14">
        <f t="shared" si="56"/>
        <v>111900</v>
      </c>
      <c r="K640" s="14">
        <f t="shared" si="56"/>
        <v>339702</v>
      </c>
      <c r="L640" s="14">
        <f t="shared" si="56"/>
        <v>10500</v>
      </c>
      <c r="M640" s="14">
        <f t="shared" si="56"/>
        <v>13390</v>
      </c>
      <c r="N640" s="14">
        <f t="shared" si="56"/>
        <v>8080774</v>
      </c>
      <c r="O640" s="14">
        <f t="shared" si="56"/>
        <v>14162</v>
      </c>
      <c r="P640" s="14">
        <f t="shared" si="56"/>
        <v>2604512</v>
      </c>
      <c r="Q640" s="14">
        <f t="shared" si="56"/>
        <v>444298</v>
      </c>
      <c r="R640" s="14">
        <f t="shared" si="56"/>
        <v>123427</v>
      </c>
      <c r="S640" s="14">
        <f t="shared" si="56"/>
        <v>722231</v>
      </c>
      <c r="T640" s="14">
        <f t="shared" si="56"/>
        <v>1078827</v>
      </c>
      <c r="U640" s="14">
        <f t="shared" si="56"/>
        <v>394630</v>
      </c>
      <c r="V640" s="14">
        <f t="shared" si="56"/>
        <v>13462861</v>
      </c>
    </row>
    <row r="641" spans="1:22" x14ac:dyDescent="0.25">
      <c r="A641" s="35"/>
      <c r="B641" s="35" t="s">
        <v>262</v>
      </c>
      <c r="C641" s="35"/>
      <c r="D641" s="35">
        <f t="shared" ref="D641:V641" si="57">D486+D640</f>
        <v>13597791</v>
      </c>
      <c r="E641" s="35">
        <f t="shared" si="57"/>
        <v>106596</v>
      </c>
      <c r="F641" s="35">
        <f t="shared" si="57"/>
        <v>575413</v>
      </c>
      <c r="G641" s="35">
        <f t="shared" si="57"/>
        <v>115165</v>
      </c>
      <c r="H641" s="35">
        <f t="shared" si="57"/>
        <v>517488</v>
      </c>
      <c r="I641" s="35">
        <f t="shared" si="57"/>
        <v>180929</v>
      </c>
      <c r="J641" s="35">
        <f t="shared" si="57"/>
        <v>316643</v>
      </c>
      <c r="K641" s="35">
        <f t="shared" si="57"/>
        <v>669982</v>
      </c>
      <c r="L641" s="35">
        <f t="shared" si="57"/>
        <v>172816</v>
      </c>
      <c r="M641" s="35">
        <f t="shared" si="57"/>
        <v>14245</v>
      </c>
      <c r="N641" s="35">
        <f t="shared" si="57"/>
        <v>16267068</v>
      </c>
      <c r="O641" s="35">
        <f t="shared" si="57"/>
        <v>20145</v>
      </c>
      <c r="P641" s="35">
        <f t="shared" si="57"/>
        <v>3341097</v>
      </c>
      <c r="Q641" s="35">
        <f t="shared" si="57"/>
        <v>938902</v>
      </c>
      <c r="R641" s="35">
        <f t="shared" si="57"/>
        <v>158195</v>
      </c>
      <c r="S641" s="35">
        <f t="shared" si="57"/>
        <v>761391</v>
      </c>
      <c r="T641" s="35">
        <f t="shared" si="57"/>
        <v>1145467</v>
      </c>
      <c r="U641" s="35">
        <f t="shared" si="57"/>
        <v>398710</v>
      </c>
      <c r="V641" s="35">
        <f t="shared" si="57"/>
        <v>23030975</v>
      </c>
    </row>
    <row r="642" spans="1:22" x14ac:dyDescent="0.25">
      <c r="D642" s="1">
        <f>ROUND(D641/V641*100,0)</f>
        <v>59</v>
      </c>
    </row>
    <row r="643" spans="1:22" x14ac:dyDescent="0.25">
      <c r="F643" s="1">
        <f>F641+G641+H641+I641+E641+J641+M641</f>
        <v>1826479</v>
      </c>
      <c r="V643" s="1">
        <v>23030975</v>
      </c>
    </row>
    <row r="644" spans="1:22" x14ac:dyDescent="0.25">
      <c r="F644" s="1">
        <f>F643/V641*100</f>
        <v>7.9305326847864661</v>
      </c>
    </row>
    <row r="645" spans="1:22" x14ac:dyDescent="0.25">
      <c r="V645" s="1">
        <f>V643-V641</f>
        <v>0</v>
      </c>
    </row>
  </sheetData>
  <autoFilter ref="A7:W644"/>
  <pageMargins left="0.25" right="0.25" top="0.75" bottom="0.75" header="0.3" footer="0.3"/>
  <pageSetup paperSize="9" scale="80" orientation="landscape"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zoomScaleNormal="100" workbookViewId="0">
      <selection activeCell="O2" sqref="O2:U2"/>
    </sheetView>
  </sheetViews>
  <sheetFormatPr defaultRowHeight="15" x14ac:dyDescent="0.25"/>
  <cols>
    <col min="1" max="1" width="6.5703125" bestFit="1" customWidth="1"/>
    <col min="2" max="2" width="23.42578125" customWidth="1"/>
    <col min="3" max="4" width="9.140625" bestFit="1" customWidth="1"/>
    <col min="6" max="6" width="7.5703125" bestFit="1" customWidth="1"/>
    <col min="7" max="7" width="7.85546875" customWidth="1"/>
    <col min="8" max="8" width="7.5703125" bestFit="1" customWidth="1"/>
    <col min="9" max="9" width="9.140625" bestFit="1" customWidth="1"/>
    <col min="10" max="15" width="8.140625" bestFit="1" customWidth="1"/>
    <col min="16" max="18" width="7.5703125" bestFit="1" customWidth="1"/>
    <col min="19" max="19" width="8.140625" bestFit="1" customWidth="1"/>
    <col min="20" max="21" width="10.140625" bestFit="1" customWidth="1"/>
  </cols>
  <sheetData>
    <row r="1" spans="1:21" ht="15.75" x14ac:dyDescent="0.25">
      <c r="O1" s="101" t="s">
        <v>404</v>
      </c>
      <c r="P1" s="101"/>
      <c r="Q1" s="101"/>
      <c r="R1" s="101"/>
      <c r="S1" s="101"/>
      <c r="T1" s="101"/>
      <c r="U1" s="101"/>
    </row>
    <row r="2" spans="1:21" ht="15.75" x14ac:dyDescent="0.25">
      <c r="O2" s="101" t="s">
        <v>572</v>
      </c>
      <c r="P2" s="101"/>
      <c r="Q2" s="101"/>
      <c r="R2" s="101"/>
      <c r="S2" s="101"/>
      <c r="T2" s="101"/>
      <c r="U2" s="101"/>
    </row>
    <row r="3" spans="1:21" ht="15.75" x14ac:dyDescent="0.25">
      <c r="O3" s="101" t="s">
        <v>573</v>
      </c>
      <c r="P3" s="101"/>
      <c r="Q3" s="101"/>
      <c r="R3" s="101"/>
      <c r="S3" s="101"/>
      <c r="T3" s="101"/>
      <c r="U3" s="101"/>
    </row>
    <row r="4" spans="1:21" x14ac:dyDescent="0.25">
      <c r="G4" t="s">
        <v>0</v>
      </c>
      <c r="O4" s="99"/>
      <c r="P4" s="99"/>
      <c r="Q4" s="99"/>
      <c r="R4" s="99"/>
      <c r="S4" s="99"/>
      <c r="T4" s="99"/>
      <c r="U4" s="99"/>
    </row>
    <row r="5" spans="1:21" ht="15.75" x14ac:dyDescent="0.25">
      <c r="B5" s="100" t="s">
        <v>405</v>
      </c>
      <c r="C5" s="100"/>
      <c r="D5" s="100"/>
      <c r="E5" s="100"/>
      <c r="F5" s="100"/>
      <c r="G5" s="100"/>
      <c r="H5" s="100"/>
      <c r="I5" s="100"/>
      <c r="J5" s="100"/>
      <c r="K5" s="100"/>
      <c r="L5" s="100"/>
      <c r="M5" s="100"/>
      <c r="N5" s="100"/>
      <c r="O5" s="100"/>
      <c r="P5" s="100"/>
      <c r="Q5" s="100"/>
      <c r="R5" s="100"/>
      <c r="S5" s="100"/>
      <c r="T5" s="100"/>
    </row>
    <row r="6" spans="1:21" x14ac:dyDescent="0.25">
      <c r="U6" s="37" t="s">
        <v>406</v>
      </c>
    </row>
    <row r="7" spans="1:21" ht="85.5" customHeight="1" x14ac:dyDescent="0.25">
      <c r="A7" s="38"/>
      <c r="B7" s="39" t="s">
        <v>407</v>
      </c>
      <c r="C7" s="40" t="s">
        <v>408</v>
      </c>
      <c r="D7" s="40" t="s">
        <v>409</v>
      </c>
      <c r="E7" s="40" t="s">
        <v>410</v>
      </c>
      <c r="F7" s="40" t="s">
        <v>411</v>
      </c>
      <c r="G7" s="40" t="s">
        <v>412</v>
      </c>
      <c r="H7" s="40" t="s">
        <v>413</v>
      </c>
      <c r="I7" s="40" t="s">
        <v>414</v>
      </c>
      <c r="J7" s="40" t="s">
        <v>415</v>
      </c>
      <c r="K7" s="40" t="s">
        <v>416</v>
      </c>
      <c r="L7" s="40" t="s">
        <v>417</v>
      </c>
      <c r="M7" s="40" t="s">
        <v>418</v>
      </c>
      <c r="N7" s="40" t="s">
        <v>419</v>
      </c>
      <c r="O7" s="40" t="s">
        <v>420</v>
      </c>
      <c r="P7" s="40" t="s">
        <v>421</v>
      </c>
      <c r="Q7" s="3" t="s">
        <v>422</v>
      </c>
      <c r="R7" s="3" t="s">
        <v>423</v>
      </c>
      <c r="S7" s="3" t="s">
        <v>424</v>
      </c>
      <c r="T7" s="41" t="s">
        <v>82</v>
      </c>
      <c r="U7" s="3" t="s">
        <v>425</v>
      </c>
    </row>
    <row r="8" spans="1:21" x14ac:dyDescent="0.25">
      <c r="A8" s="42">
        <v>1</v>
      </c>
      <c r="B8" s="43">
        <v>2</v>
      </c>
      <c r="C8" s="43">
        <v>3</v>
      </c>
      <c r="D8" s="43">
        <v>4</v>
      </c>
      <c r="E8" s="43">
        <v>5</v>
      </c>
      <c r="F8" s="43">
        <v>6</v>
      </c>
      <c r="G8" s="43">
        <v>7</v>
      </c>
      <c r="H8" s="43">
        <v>8</v>
      </c>
      <c r="I8" s="43">
        <v>9</v>
      </c>
      <c r="J8" s="43">
        <v>10</v>
      </c>
      <c r="K8" s="43">
        <v>11</v>
      </c>
      <c r="L8" s="43">
        <v>12</v>
      </c>
      <c r="M8" s="43">
        <v>13</v>
      </c>
      <c r="N8" s="43">
        <v>14</v>
      </c>
      <c r="O8" s="43">
        <v>15</v>
      </c>
      <c r="P8" s="43">
        <v>16</v>
      </c>
      <c r="Q8" s="43">
        <v>17</v>
      </c>
      <c r="R8" s="43">
        <v>18</v>
      </c>
      <c r="S8" s="43">
        <v>19</v>
      </c>
      <c r="T8" s="43">
        <v>20</v>
      </c>
      <c r="U8" s="43">
        <v>21</v>
      </c>
    </row>
    <row r="9" spans="1:21" ht="25.5" customHeight="1" x14ac:dyDescent="0.25">
      <c r="A9" s="44" t="s">
        <v>197</v>
      </c>
      <c r="B9" s="45" t="s">
        <v>426</v>
      </c>
      <c r="C9" s="38">
        <v>1199341</v>
      </c>
      <c r="D9" s="38"/>
      <c r="E9" s="46"/>
      <c r="F9" s="46"/>
      <c r="G9" s="46"/>
      <c r="H9" s="46"/>
      <c r="I9" s="46"/>
      <c r="J9" s="46"/>
      <c r="K9" s="46"/>
      <c r="L9" s="46"/>
      <c r="M9" s="46"/>
      <c r="N9" s="46"/>
      <c r="O9" s="46"/>
      <c r="P9" s="46"/>
      <c r="Q9" s="46"/>
      <c r="R9" s="46"/>
      <c r="S9" s="46"/>
      <c r="T9" s="13">
        <f t="shared" ref="T9:T44" si="0">SUM(C9:S9)</f>
        <v>1199341</v>
      </c>
      <c r="U9" s="47">
        <f t="shared" ref="U9:U44" si="1">C9+D9+E9+R9</f>
        <v>1199341</v>
      </c>
    </row>
    <row r="10" spans="1:21" x14ac:dyDescent="0.25">
      <c r="A10" s="44" t="s">
        <v>427</v>
      </c>
      <c r="B10" s="45" t="s">
        <v>428</v>
      </c>
      <c r="C10" s="38"/>
      <c r="D10" s="38"/>
      <c r="E10" s="46">
        <v>34710</v>
      </c>
      <c r="F10" s="46"/>
      <c r="G10" s="46"/>
      <c r="H10" s="46"/>
      <c r="I10" s="46"/>
      <c r="J10" s="46"/>
      <c r="K10" s="46"/>
      <c r="L10" s="46"/>
      <c r="M10" s="46"/>
      <c r="N10" s="46"/>
      <c r="O10" s="46"/>
      <c r="P10" s="46"/>
      <c r="Q10" s="46"/>
      <c r="R10" s="46"/>
      <c r="S10" s="46"/>
      <c r="T10" s="13">
        <f t="shared" si="0"/>
        <v>34710</v>
      </c>
      <c r="U10" s="47">
        <f t="shared" si="1"/>
        <v>34710</v>
      </c>
    </row>
    <row r="11" spans="1:21" x14ac:dyDescent="0.25">
      <c r="A11" s="44" t="s">
        <v>70</v>
      </c>
      <c r="B11" s="45" t="s">
        <v>429</v>
      </c>
      <c r="C11" s="38"/>
      <c r="D11" s="38">
        <v>350</v>
      </c>
      <c r="E11" s="46"/>
      <c r="F11" s="46"/>
      <c r="G11" s="46">
        <v>10</v>
      </c>
      <c r="H11" s="46"/>
      <c r="I11" s="46"/>
      <c r="J11" s="46">
        <v>218</v>
      </c>
      <c r="K11" s="48"/>
      <c r="L11" s="46">
        <v>178</v>
      </c>
      <c r="M11" s="46"/>
      <c r="N11" s="46">
        <v>310</v>
      </c>
      <c r="O11" s="46">
        <v>7</v>
      </c>
      <c r="P11" s="46"/>
      <c r="Q11" s="46"/>
      <c r="R11" s="46"/>
      <c r="S11" s="46"/>
      <c r="T11" s="13">
        <f t="shared" si="0"/>
        <v>1073</v>
      </c>
      <c r="U11" s="47">
        <f t="shared" si="1"/>
        <v>350</v>
      </c>
    </row>
    <row r="12" spans="1:21" x14ac:dyDescent="0.25">
      <c r="A12" s="44" t="s">
        <v>430</v>
      </c>
      <c r="B12" s="45" t="s">
        <v>431</v>
      </c>
      <c r="C12" s="38"/>
      <c r="D12" s="38"/>
      <c r="E12" s="46">
        <v>15600</v>
      </c>
      <c r="F12" s="46">
        <v>800</v>
      </c>
      <c r="G12" s="46">
        <v>1100</v>
      </c>
      <c r="H12" s="46">
        <v>1780</v>
      </c>
      <c r="I12" s="46">
        <v>396</v>
      </c>
      <c r="J12" s="46">
        <v>705</v>
      </c>
      <c r="K12" s="46">
        <v>340</v>
      </c>
      <c r="L12" s="46">
        <v>650</v>
      </c>
      <c r="M12" s="46">
        <v>800</v>
      </c>
      <c r="N12" s="46">
        <v>500</v>
      </c>
      <c r="O12" s="46">
        <v>850</v>
      </c>
      <c r="P12" s="46">
        <v>980</v>
      </c>
      <c r="Q12" s="46"/>
      <c r="R12" s="46">
        <v>822</v>
      </c>
      <c r="S12" s="46">
        <v>250</v>
      </c>
      <c r="T12" s="13">
        <f t="shared" si="0"/>
        <v>25573</v>
      </c>
      <c r="U12" s="47">
        <f t="shared" si="1"/>
        <v>16422</v>
      </c>
    </row>
    <row r="13" spans="1:21" x14ac:dyDescent="0.25">
      <c r="A13" s="44" t="s">
        <v>432</v>
      </c>
      <c r="B13" s="45" t="s">
        <v>433</v>
      </c>
      <c r="C13" s="38"/>
      <c r="D13" s="38">
        <v>2400</v>
      </c>
      <c r="E13" s="46"/>
      <c r="F13" s="46"/>
      <c r="G13" s="46"/>
      <c r="H13" s="46"/>
      <c r="I13" s="46"/>
      <c r="J13" s="46"/>
      <c r="K13" s="46"/>
      <c r="L13" s="46"/>
      <c r="M13" s="46"/>
      <c r="N13" s="46"/>
      <c r="O13" s="46"/>
      <c r="P13" s="46"/>
      <c r="Q13" s="46"/>
      <c r="R13" s="46"/>
      <c r="S13" s="46"/>
      <c r="T13" s="13">
        <f t="shared" si="0"/>
        <v>2400</v>
      </c>
      <c r="U13" s="47">
        <f t="shared" si="1"/>
        <v>2400</v>
      </c>
    </row>
    <row r="14" spans="1:21" ht="30" x14ac:dyDescent="0.25">
      <c r="A14" s="44" t="s">
        <v>434</v>
      </c>
      <c r="B14" s="45" t="s">
        <v>435</v>
      </c>
      <c r="C14" s="38"/>
      <c r="D14" s="38"/>
      <c r="E14" s="46"/>
      <c r="F14" s="46"/>
      <c r="G14" s="46"/>
      <c r="H14" s="46"/>
      <c r="I14" s="46"/>
      <c r="J14" s="46"/>
      <c r="K14" s="46"/>
      <c r="L14" s="46"/>
      <c r="M14" s="46"/>
      <c r="N14" s="46">
        <v>9</v>
      </c>
      <c r="O14" s="46"/>
      <c r="P14" s="46"/>
      <c r="Q14" s="46">
        <v>1400</v>
      </c>
      <c r="R14" s="46">
        <v>34</v>
      </c>
      <c r="S14" s="46">
        <v>555</v>
      </c>
      <c r="T14" s="13">
        <f t="shared" si="0"/>
        <v>1998</v>
      </c>
      <c r="U14" s="47">
        <f t="shared" si="1"/>
        <v>34</v>
      </c>
    </row>
    <row r="15" spans="1:21" ht="26.25" customHeight="1" x14ac:dyDescent="0.25">
      <c r="A15" s="44" t="s">
        <v>436</v>
      </c>
      <c r="B15" s="45" t="s">
        <v>437</v>
      </c>
      <c r="C15" s="38"/>
      <c r="D15" s="38"/>
      <c r="E15" s="46">
        <v>319076</v>
      </c>
      <c r="F15" s="46">
        <v>12663</v>
      </c>
      <c r="G15" s="46">
        <v>134420</v>
      </c>
      <c r="H15" s="46">
        <v>14649</v>
      </c>
      <c r="I15" s="46">
        <v>92190</v>
      </c>
      <c r="J15" s="46">
        <v>16045</v>
      </c>
      <c r="K15" s="46">
        <v>8500</v>
      </c>
      <c r="L15" s="46">
        <v>27500</v>
      </c>
      <c r="M15" s="46">
        <v>101300</v>
      </c>
      <c r="N15" s="46">
        <v>215264</v>
      </c>
      <c r="O15" s="46">
        <v>37481</v>
      </c>
      <c r="P15" s="46">
        <v>24870</v>
      </c>
      <c r="Q15" s="46">
        <v>24210</v>
      </c>
      <c r="R15" s="46">
        <v>10330</v>
      </c>
      <c r="S15" s="46">
        <v>8779</v>
      </c>
      <c r="T15" s="13">
        <f t="shared" si="0"/>
        <v>1047277</v>
      </c>
      <c r="U15" s="47">
        <f t="shared" si="1"/>
        <v>329406</v>
      </c>
    </row>
    <row r="16" spans="1:21" ht="30" x14ac:dyDescent="0.25">
      <c r="A16" s="44" t="s">
        <v>438</v>
      </c>
      <c r="B16" s="45" t="s">
        <v>439</v>
      </c>
      <c r="C16" s="38">
        <v>6136063</v>
      </c>
      <c r="D16" s="38">
        <v>1611416</v>
      </c>
      <c r="E16" s="46">
        <v>3743175</v>
      </c>
      <c r="F16" s="46"/>
      <c r="G16" s="46"/>
      <c r="H16" s="46"/>
      <c r="I16" s="46"/>
      <c r="J16" s="46"/>
      <c r="K16" s="46"/>
      <c r="L16" s="46"/>
      <c r="M16" s="46"/>
      <c r="N16" s="46"/>
      <c r="O16" s="46"/>
      <c r="P16" s="46"/>
      <c r="Q16" s="46"/>
      <c r="R16" s="46"/>
      <c r="S16" s="46"/>
      <c r="T16" s="13">
        <f t="shared" si="0"/>
        <v>11490654</v>
      </c>
      <c r="U16" s="47">
        <f t="shared" si="1"/>
        <v>11490654</v>
      </c>
    </row>
    <row r="17" spans="1:21" ht="43.5" x14ac:dyDescent="0.25">
      <c r="A17" s="44" t="s">
        <v>438</v>
      </c>
      <c r="B17" s="45" t="s">
        <v>440</v>
      </c>
      <c r="C17" s="38">
        <v>65792</v>
      </c>
      <c r="D17" s="38"/>
      <c r="E17" s="46"/>
      <c r="F17" s="46"/>
      <c r="G17" s="46"/>
      <c r="H17" s="46"/>
      <c r="I17" s="46"/>
      <c r="J17" s="46"/>
      <c r="K17" s="46"/>
      <c r="L17" s="46"/>
      <c r="M17" s="46"/>
      <c r="N17" s="46"/>
      <c r="O17" s="46"/>
      <c r="P17" s="46"/>
      <c r="Q17" s="46"/>
      <c r="R17" s="46"/>
      <c r="S17" s="46"/>
      <c r="T17" s="13">
        <f t="shared" si="0"/>
        <v>65792</v>
      </c>
      <c r="U17" s="47">
        <f t="shared" si="1"/>
        <v>65792</v>
      </c>
    </row>
    <row r="18" spans="1:21" ht="36.75" x14ac:dyDescent="0.25">
      <c r="A18" s="44" t="s">
        <v>441</v>
      </c>
      <c r="B18" s="49" t="s">
        <v>442</v>
      </c>
      <c r="C18" s="38"/>
      <c r="D18" s="38">
        <v>4839</v>
      </c>
      <c r="E18" s="46"/>
      <c r="F18" s="46">
        <v>5520</v>
      </c>
      <c r="G18" s="46"/>
      <c r="H18" s="46"/>
      <c r="I18" s="46"/>
      <c r="J18" s="46"/>
      <c r="K18" s="46"/>
      <c r="L18" s="46">
        <v>3200</v>
      </c>
      <c r="M18" s="46"/>
      <c r="N18" s="46"/>
      <c r="O18" s="46"/>
      <c r="P18" s="46">
        <v>3300</v>
      </c>
      <c r="Q18" s="46"/>
      <c r="R18" s="46"/>
      <c r="S18" s="46"/>
      <c r="T18" s="13">
        <f t="shared" si="0"/>
        <v>16859</v>
      </c>
      <c r="U18" s="47">
        <f t="shared" si="1"/>
        <v>4839</v>
      </c>
    </row>
    <row r="19" spans="1:21" ht="48.75" x14ac:dyDescent="0.25">
      <c r="A19" s="50" t="s">
        <v>441</v>
      </c>
      <c r="B19" s="49" t="s">
        <v>443</v>
      </c>
      <c r="C19" s="38"/>
      <c r="D19" s="38"/>
      <c r="E19" s="38">
        <v>206940</v>
      </c>
      <c r="F19" s="46"/>
      <c r="G19" s="46"/>
      <c r="H19" s="46"/>
      <c r="I19" s="46"/>
      <c r="J19" s="46"/>
      <c r="K19" s="46"/>
      <c r="L19" s="46"/>
      <c r="M19" s="46"/>
      <c r="N19" s="46"/>
      <c r="O19" s="46"/>
      <c r="P19" s="46"/>
      <c r="Q19" s="46"/>
      <c r="R19" s="46"/>
      <c r="S19" s="46"/>
      <c r="T19" s="13">
        <f t="shared" si="0"/>
        <v>206940</v>
      </c>
      <c r="U19" s="47">
        <f t="shared" si="1"/>
        <v>206940</v>
      </c>
    </row>
    <row r="20" spans="1:21" ht="48.75" x14ac:dyDescent="0.25">
      <c r="A20" s="50" t="s">
        <v>441</v>
      </c>
      <c r="B20" s="49" t="s">
        <v>444</v>
      </c>
      <c r="C20" s="38"/>
      <c r="D20" s="38"/>
      <c r="E20" s="38">
        <v>28556</v>
      </c>
      <c r="F20" s="46"/>
      <c r="G20" s="46"/>
      <c r="H20" s="46"/>
      <c r="I20" s="46"/>
      <c r="J20" s="46"/>
      <c r="K20" s="46"/>
      <c r="L20" s="46"/>
      <c r="M20" s="46"/>
      <c r="N20" s="46"/>
      <c r="O20" s="46"/>
      <c r="P20" s="46"/>
      <c r="Q20" s="46"/>
      <c r="R20" s="46"/>
      <c r="S20" s="46"/>
      <c r="T20" s="13">
        <f t="shared" si="0"/>
        <v>28556</v>
      </c>
      <c r="U20" s="47">
        <f t="shared" si="1"/>
        <v>28556</v>
      </c>
    </row>
    <row r="21" spans="1:21" ht="36.75" x14ac:dyDescent="0.25">
      <c r="A21" s="50" t="s">
        <v>441</v>
      </c>
      <c r="B21" s="49" t="s">
        <v>445</v>
      </c>
      <c r="C21" s="38"/>
      <c r="D21" s="38"/>
      <c r="E21" s="38">
        <v>246368</v>
      </c>
      <c r="F21" s="46"/>
      <c r="G21" s="46"/>
      <c r="H21" s="46"/>
      <c r="I21" s="46"/>
      <c r="J21" s="46"/>
      <c r="K21" s="46"/>
      <c r="L21" s="46"/>
      <c r="M21" s="46"/>
      <c r="N21" s="46"/>
      <c r="O21" s="46"/>
      <c r="P21" s="46"/>
      <c r="Q21" s="46"/>
      <c r="R21" s="46"/>
      <c r="S21" s="46"/>
      <c r="T21" s="13">
        <f t="shared" si="0"/>
        <v>246368</v>
      </c>
      <c r="U21" s="47">
        <f t="shared" si="1"/>
        <v>246368</v>
      </c>
    </row>
    <row r="22" spans="1:21" ht="48.75" x14ac:dyDescent="0.25">
      <c r="A22" s="44" t="s">
        <v>441</v>
      </c>
      <c r="B22" s="49" t="s">
        <v>446</v>
      </c>
      <c r="C22" s="38">
        <v>472168</v>
      </c>
      <c r="D22" s="38"/>
      <c r="E22" s="46"/>
      <c r="F22" s="46"/>
      <c r="G22" s="46"/>
      <c r="H22" s="46"/>
      <c r="I22" s="46"/>
      <c r="J22" s="46"/>
      <c r="K22" s="46"/>
      <c r="L22" s="46"/>
      <c r="M22" s="46"/>
      <c r="N22" s="46"/>
      <c r="O22" s="46"/>
      <c r="P22" s="46"/>
      <c r="Q22" s="46"/>
      <c r="R22" s="46"/>
      <c r="S22" s="46"/>
      <c r="T22" s="13">
        <f t="shared" si="0"/>
        <v>472168</v>
      </c>
      <c r="U22" s="47">
        <f t="shared" si="1"/>
        <v>472168</v>
      </c>
    </row>
    <row r="23" spans="1:21" ht="36.75" x14ac:dyDescent="0.25">
      <c r="A23" s="51" t="s">
        <v>441</v>
      </c>
      <c r="B23" s="49" t="s">
        <v>447</v>
      </c>
      <c r="C23" s="38"/>
      <c r="D23" s="38">
        <v>26910</v>
      </c>
      <c r="E23" s="52"/>
      <c r="F23" s="46"/>
      <c r="G23" s="46"/>
      <c r="H23" s="46"/>
      <c r="I23" s="46"/>
      <c r="J23" s="46"/>
      <c r="K23" s="46"/>
      <c r="L23" s="46"/>
      <c r="M23" s="46"/>
      <c r="N23" s="46"/>
      <c r="O23" s="46"/>
      <c r="P23" s="46"/>
      <c r="Q23" s="46"/>
      <c r="R23" s="46"/>
      <c r="S23" s="46"/>
      <c r="T23" s="13">
        <f t="shared" si="0"/>
        <v>26910</v>
      </c>
      <c r="U23" s="47">
        <f t="shared" si="1"/>
        <v>26910</v>
      </c>
    </row>
    <row r="24" spans="1:21" ht="38.25" customHeight="1" x14ac:dyDescent="0.25">
      <c r="A24" s="51" t="s">
        <v>441</v>
      </c>
      <c r="B24" s="53" t="s">
        <v>448</v>
      </c>
      <c r="C24" s="54"/>
      <c r="D24" s="54">
        <v>120600</v>
      </c>
      <c r="E24" s="52"/>
      <c r="F24" s="46"/>
      <c r="G24" s="46"/>
      <c r="H24" s="46"/>
      <c r="I24" s="46"/>
      <c r="J24" s="46"/>
      <c r="K24" s="46"/>
      <c r="L24" s="46"/>
      <c r="M24" s="46"/>
      <c r="N24" s="46"/>
      <c r="O24" s="46"/>
      <c r="P24" s="46"/>
      <c r="Q24" s="46"/>
      <c r="R24" s="46"/>
      <c r="S24" s="46"/>
      <c r="T24" s="13">
        <f t="shared" si="0"/>
        <v>120600</v>
      </c>
      <c r="U24" s="47">
        <f t="shared" si="1"/>
        <v>120600</v>
      </c>
    </row>
    <row r="25" spans="1:21" ht="51.75" customHeight="1" x14ac:dyDescent="0.25">
      <c r="A25" s="51" t="s">
        <v>441</v>
      </c>
      <c r="B25" s="49" t="s">
        <v>449</v>
      </c>
      <c r="C25" s="38"/>
      <c r="D25" s="38"/>
      <c r="E25" s="52"/>
      <c r="F25" s="46"/>
      <c r="G25" s="46"/>
      <c r="H25" s="46"/>
      <c r="I25" s="46"/>
      <c r="J25" s="46"/>
      <c r="K25" s="46"/>
      <c r="L25" s="46"/>
      <c r="M25" s="46"/>
      <c r="N25" s="46"/>
      <c r="O25" s="46"/>
      <c r="P25" s="46"/>
      <c r="Q25" s="46"/>
      <c r="R25" s="46"/>
      <c r="S25" s="46"/>
      <c r="T25" s="13">
        <f t="shared" si="0"/>
        <v>0</v>
      </c>
      <c r="U25" s="47">
        <f t="shared" si="1"/>
        <v>0</v>
      </c>
    </row>
    <row r="26" spans="1:21" ht="24.75" x14ac:dyDescent="0.25">
      <c r="A26" s="55" t="s">
        <v>441</v>
      </c>
      <c r="B26" s="49" t="s">
        <v>450</v>
      </c>
      <c r="C26" s="38"/>
      <c r="D26" s="38">
        <v>51713</v>
      </c>
      <c r="E26" s="46"/>
      <c r="F26" s="46"/>
      <c r="G26" s="46"/>
      <c r="H26" s="46"/>
      <c r="I26" s="46"/>
      <c r="J26" s="46"/>
      <c r="K26" s="46"/>
      <c r="L26" s="46"/>
      <c r="M26" s="46"/>
      <c r="N26" s="46"/>
      <c r="O26" s="46"/>
      <c r="P26" s="46"/>
      <c r="Q26" s="46"/>
      <c r="R26" s="46"/>
      <c r="S26" s="46"/>
      <c r="T26" s="13">
        <f t="shared" si="0"/>
        <v>51713</v>
      </c>
      <c r="U26" s="47">
        <f t="shared" si="1"/>
        <v>51713</v>
      </c>
    </row>
    <row r="27" spans="1:21" x14ac:dyDescent="0.25">
      <c r="A27" s="55" t="s">
        <v>441</v>
      </c>
      <c r="B27" s="49" t="s">
        <v>451</v>
      </c>
      <c r="C27" s="38"/>
      <c r="D27" s="38">
        <v>70100</v>
      </c>
      <c r="E27" s="46"/>
      <c r="F27" s="46"/>
      <c r="G27" s="46"/>
      <c r="H27" s="46"/>
      <c r="I27" s="46"/>
      <c r="J27" s="46"/>
      <c r="K27" s="46"/>
      <c r="L27" s="46"/>
      <c r="M27" s="46"/>
      <c r="N27" s="46"/>
      <c r="O27" s="46"/>
      <c r="P27" s="46"/>
      <c r="Q27" s="46"/>
      <c r="R27" s="46"/>
      <c r="S27" s="46"/>
      <c r="T27" s="13">
        <f t="shared" si="0"/>
        <v>70100</v>
      </c>
      <c r="U27" s="47">
        <f t="shared" si="1"/>
        <v>70100</v>
      </c>
    </row>
    <row r="28" spans="1:21" x14ac:dyDescent="0.25">
      <c r="A28" s="44" t="s">
        <v>452</v>
      </c>
      <c r="B28" s="49" t="s">
        <v>453</v>
      </c>
      <c r="C28" s="38"/>
      <c r="D28" s="38">
        <v>4496655</v>
      </c>
      <c r="E28" s="46"/>
      <c r="F28" s="46"/>
      <c r="G28" s="46"/>
      <c r="H28" s="46"/>
      <c r="I28" s="46"/>
      <c r="J28" s="46"/>
      <c r="K28" s="46"/>
      <c r="L28" s="46"/>
      <c r="M28" s="46"/>
      <c r="N28" s="46"/>
      <c r="O28" s="46"/>
      <c r="P28" s="46"/>
      <c r="Q28" s="46"/>
      <c r="R28" s="46"/>
      <c r="S28" s="46"/>
      <c r="T28" s="13">
        <f t="shared" si="0"/>
        <v>4496655</v>
      </c>
      <c r="U28" s="47">
        <f t="shared" si="1"/>
        <v>4496655</v>
      </c>
    </row>
    <row r="29" spans="1:21" ht="48.75" x14ac:dyDescent="0.25">
      <c r="A29" s="44" t="s">
        <v>454</v>
      </c>
      <c r="B29" s="49" t="s">
        <v>455</v>
      </c>
      <c r="C29" s="38">
        <v>8540</v>
      </c>
      <c r="D29" s="38"/>
      <c r="E29" s="46"/>
      <c r="F29" s="46"/>
      <c r="G29" s="46"/>
      <c r="H29" s="46"/>
      <c r="I29" s="46"/>
      <c r="J29" s="46"/>
      <c r="K29" s="46"/>
      <c r="L29" s="46"/>
      <c r="M29" s="46"/>
      <c r="N29" s="46"/>
      <c r="O29" s="46"/>
      <c r="P29" s="46"/>
      <c r="Q29" s="46"/>
      <c r="R29" s="46"/>
      <c r="S29" s="46"/>
      <c r="T29" s="13">
        <f t="shared" si="0"/>
        <v>8540</v>
      </c>
      <c r="U29" s="47">
        <f t="shared" si="1"/>
        <v>8540</v>
      </c>
    </row>
    <row r="30" spans="1:21" ht="72.75" x14ac:dyDescent="0.25">
      <c r="A30" s="44" t="s">
        <v>441</v>
      </c>
      <c r="B30" s="49" t="s">
        <v>564</v>
      </c>
      <c r="C30" s="56">
        <v>998344</v>
      </c>
      <c r="D30" s="38"/>
      <c r="E30" s="46">
        <v>1203528</v>
      </c>
      <c r="F30" s="46"/>
      <c r="G30" s="46"/>
      <c r="H30" s="46"/>
      <c r="I30" s="46"/>
      <c r="J30" s="46"/>
      <c r="K30" s="46"/>
      <c r="L30" s="46"/>
      <c r="M30" s="46"/>
      <c r="N30" s="46"/>
      <c r="O30" s="46"/>
      <c r="P30" s="46"/>
      <c r="Q30" s="46"/>
      <c r="R30" s="46"/>
      <c r="S30" s="46"/>
      <c r="T30" s="13">
        <f t="shared" si="0"/>
        <v>2201872</v>
      </c>
      <c r="U30" s="47">
        <f t="shared" si="1"/>
        <v>2201872</v>
      </c>
    </row>
    <row r="31" spans="1:21" ht="72.75" x14ac:dyDescent="0.25">
      <c r="A31" s="44" t="s">
        <v>441</v>
      </c>
      <c r="B31" s="49" t="s">
        <v>456</v>
      </c>
      <c r="C31" s="38">
        <v>147810</v>
      </c>
      <c r="D31" s="38"/>
      <c r="E31" s="46">
        <v>137118</v>
      </c>
      <c r="F31" s="46"/>
      <c r="G31" s="46"/>
      <c r="H31" s="46"/>
      <c r="I31" s="46"/>
      <c r="J31" s="46"/>
      <c r="K31" s="46"/>
      <c r="L31" s="46"/>
      <c r="M31" s="46"/>
      <c r="N31" s="46"/>
      <c r="O31" s="46"/>
      <c r="P31" s="46"/>
      <c r="Q31" s="46"/>
      <c r="R31" s="46"/>
      <c r="S31" s="46"/>
      <c r="T31" s="13">
        <f t="shared" si="0"/>
        <v>284928</v>
      </c>
      <c r="U31" s="47">
        <f t="shared" si="1"/>
        <v>284928</v>
      </c>
    </row>
    <row r="32" spans="1:21" ht="60.75" x14ac:dyDescent="0.25">
      <c r="A32" s="44" t="s">
        <v>441</v>
      </c>
      <c r="B32" s="49" t="s">
        <v>457</v>
      </c>
      <c r="C32" s="38">
        <v>58588</v>
      </c>
      <c r="D32" s="38"/>
      <c r="E32" s="46">
        <v>60660</v>
      </c>
      <c r="F32" s="46"/>
      <c r="G32" s="46"/>
      <c r="H32" s="46"/>
      <c r="I32" s="46"/>
      <c r="J32" s="46"/>
      <c r="K32" s="46"/>
      <c r="L32" s="46"/>
      <c r="M32" s="46"/>
      <c r="N32" s="46"/>
      <c r="O32" s="46"/>
      <c r="P32" s="46"/>
      <c r="Q32" s="46"/>
      <c r="R32" s="46"/>
      <c r="S32" s="46"/>
      <c r="T32" s="13">
        <f t="shared" si="0"/>
        <v>119248</v>
      </c>
      <c r="U32" s="47">
        <f t="shared" si="1"/>
        <v>119248</v>
      </c>
    </row>
    <row r="33" spans="1:21" ht="36.75" x14ac:dyDescent="0.25">
      <c r="A33" s="51" t="s">
        <v>441</v>
      </c>
      <c r="B33" s="49" t="s">
        <v>569</v>
      </c>
      <c r="C33" s="38"/>
      <c r="D33" s="38">
        <v>500000</v>
      </c>
      <c r="E33" s="46"/>
      <c r="F33" s="46"/>
      <c r="G33" s="46"/>
      <c r="H33" s="46"/>
      <c r="I33" s="46"/>
      <c r="J33" s="46"/>
      <c r="K33" s="46"/>
      <c r="L33" s="46"/>
      <c r="M33" s="46"/>
      <c r="N33" s="46"/>
      <c r="O33" s="46"/>
      <c r="P33" s="46"/>
      <c r="Q33" s="46"/>
      <c r="R33" s="46"/>
      <c r="S33" s="46"/>
      <c r="T33" s="13">
        <f t="shared" ref="T33" si="2">SUM(C33:S33)</f>
        <v>500000</v>
      </c>
      <c r="U33" s="47">
        <f t="shared" ref="U33" si="3">C33+D33+E33+R33</f>
        <v>500000</v>
      </c>
    </row>
    <row r="34" spans="1:21" ht="36.75" x14ac:dyDescent="0.25">
      <c r="A34" s="51" t="s">
        <v>458</v>
      </c>
      <c r="B34" s="57" t="s">
        <v>459</v>
      </c>
      <c r="C34" s="38"/>
      <c r="D34" s="38">
        <v>310700</v>
      </c>
      <c r="E34" s="46"/>
      <c r="F34" s="46"/>
      <c r="G34" s="46"/>
      <c r="H34" s="46"/>
      <c r="I34" s="46"/>
      <c r="J34" s="46"/>
      <c r="K34" s="46"/>
      <c r="L34" s="46"/>
      <c r="M34" s="46"/>
      <c r="N34" s="46"/>
      <c r="O34" s="46"/>
      <c r="P34" s="46"/>
      <c r="Q34" s="46"/>
      <c r="R34" s="46"/>
      <c r="S34" s="46"/>
      <c r="T34" s="13">
        <f t="shared" si="0"/>
        <v>310700</v>
      </c>
      <c r="U34" s="47">
        <f t="shared" si="1"/>
        <v>310700</v>
      </c>
    </row>
    <row r="35" spans="1:21" ht="45" x14ac:dyDescent="0.25">
      <c r="A35" s="50" t="s">
        <v>460</v>
      </c>
      <c r="B35" s="45" t="s">
        <v>461</v>
      </c>
      <c r="C35" s="38"/>
      <c r="D35" s="38"/>
      <c r="E35" s="46"/>
      <c r="F35" s="46">
        <v>73698</v>
      </c>
      <c r="G35" s="46">
        <v>70561</v>
      </c>
      <c r="H35" s="46">
        <v>81102</v>
      </c>
      <c r="I35" s="46">
        <v>77870</v>
      </c>
      <c r="J35" s="46">
        <v>119188</v>
      </c>
      <c r="K35" s="46">
        <v>61212</v>
      </c>
      <c r="L35" s="46">
        <v>73769</v>
      </c>
      <c r="M35" s="46">
        <v>150056</v>
      </c>
      <c r="N35" s="46">
        <v>22744</v>
      </c>
      <c r="O35" s="46">
        <v>35342</v>
      </c>
      <c r="P35" s="46">
        <v>54586</v>
      </c>
      <c r="Q35" s="46">
        <v>86725</v>
      </c>
      <c r="R35" s="46"/>
      <c r="S35" s="46">
        <v>56405</v>
      </c>
      <c r="T35" s="13">
        <f t="shared" si="0"/>
        <v>963258</v>
      </c>
      <c r="U35" s="47">
        <f t="shared" si="1"/>
        <v>0</v>
      </c>
    </row>
    <row r="36" spans="1:21" ht="60" x14ac:dyDescent="0.25">
      <c r="A36" s="50" t="s">
        <v>460</v>
      </c>
      <c r="B36" s="45" t="s">
        <v>563</v>
      </c>
      <c r="C36" s="38"/>
      <c r="D36" s="38"/>
      <c r="E36" s="46"/>
      <c r="F36" s="46">
        <v>2713</v>
      </c>
      <c r="G36" s="46">
        <v>3166</v>
      </c>
      <c r="H36" s="46">
        <v>3494</v>
      </c>
      <c r="I36" s="46">
        <v>4158</v>
      </c>
      <c r="J36" s="46">
        <v>5417</v>
      </c>
      <c r="K36" s="46">
        <v>1698</v>
      </c>
      <c r="L36" s="46">
        <v>2383</v>
      </c>
      <c r="M36" s="46">
        <v>4451</v>
      </c>
      <c r="N36" s="46">
        <v>893</v>
      </c>
      <c r="O36" s="46">
        <v>1518</v>
      </c>
      <c r="P36" s="46">
        <v>1770</v>
      </c>
      <c r="Q36" s="46">
        <v>1459</v>
      </c>
      <c r="R36" s="46"/>
      <c r="S36" s="46">
        <v>1966</v>
      </c>
      <c r="T36" s="13">
        <f t="shared" ref="T36" si="4">SUM(C36:S36)</f>
        <v>35086</v>
      </c>
      <c r="U36" s="47">
        <f t="shared" ref="U36" si="5">C36+D36+E36+R36</f>
        <v>0</v>
      </c>
    </row>
    <row r="37" spans="1:21" ht="43.5" customHeight="1" x14ac:dyDescent="0.25">
      <c r="A37" s="50" t="s">
        <v>460</v>
      </c>
      <c r="B37" s="45" t="s">
        <v>462</v>
      </c>
      <c r="C37" s="38"/>
      <c r="D37" s="38"/>
      <c r="E37" s="46"/>
      <c r="F37" s="46">
        <v>4050</v>
      </c>
      <c r="G37" s="46">
        <v>6075</v>
      </c>
      <c r="H37" s="46">
        <v>5626</v>
      </c>
      <c r="I37" s="46">
        <v>3151</v>
      </c>
      <c r="J37" s="46">
        <v>3601</v>
      </c>
      <c r="K37" s="46">
        <v>3601</v>
      </c>
      <c r="L37" s="46">
        <v>5400</v>
      </c>
      <c r="M37" s="46">
        <v>6535</v>
      </c>
      <c r="N37" s="46">
        <v>2251</v>
      </c>
      <c r="O37" s="46">
        <v>1350</v>
      </c>
      <c r="P37" s="46">
        <v>4725</v>
      </c>
      <c r="Q37" s="46">
        <v>5852</v>
      </c>
      <c r="R37" s="46"/>
      <c r="S37" s="46">
        <v>3826</v>
      </c>
      <c r="T37" s="13">
        <f t="shared" si="0"/>
        <v>56043</v>
      </c>
      <c r="U37" s="47">
        <f t="shared" si="1"/>
        <v>0</v>
      </c>
    </row>
    <row r="38" spans="1:21" ht="62.25" customHeight="1" x14ac:dyDescent="0.25">
      <c r="A38" s="50" t="s">
        <v>460</v>
      </c>
      <c r="B38" s="45" t="s">
        <v>565</v>
      </c>
      <c r="C38" s="38"/>
      <c r="D38" s="38"/>
      <c r="E38" s="46"/>
      <c r="F38" s="46">
        <v>360</v>
      </c>
      <c r="G38" s="46">
        <v>268</v>
      </c>
      <c r="H38" s="46">
        <v>315</v>
      </c>
      <c r="I38" s="46">
        <v>140</v>
      </c>
      <c r="J38" s="46">
        <v>125</v>
      </c>
      <c r="K38" s="46">
        <v>156</v>
      </c>
      <c r="L38" s="46">
        <v>187</v>
      </c>
      <c r="M38" s="46">
        <v>203</v>
      </c>
      <c r="N38" s="46">
        <v>156</v>
      </c>
      <c r="O38" s="46">
        <v>15</v>
      </c>
      <c r="P38" s="46">
        <v>177</v>
      </c>
      <c r="Q38" s="46">
        <v>217</v>
      </c>
      <c r="R38" s="46"/>
      <c r="S38" s="46">
        <v>226</v>
      </c>
      <c r="T38" s="13">
        <f t="shared" ref="T38" si="6">SUM(C38:S38)</f>
        <v>2545</v>
      </c>
      <c r="U38" s="47">
        <f t="shared" ref="U38" si="7">C38+D38+E38+R38</f>
        <v>0</v>
      </c>
    </row>
    <row r="39" spans="1:21" ht="45" x14ac:dyDescent="0.25">
      <c r="A39" s="50" t="s">
        <v>460</v>
      </c>
      <c r="B39" s="45" t="s">
        <v>463</v>
      </c>
      <c r="C39" s="38"/>
      <c r="D39" s="38"/>
      <c r="E39" s="46"/>
      <c r="F39" s="46">
        <v>9030</v>
      </c>
      <c r="G39" s="46">
        <v>9853</v>
      </c>
      <c r="H39" s="46">
        <v>12797</v>
      </c>
      <c r="I39" s="46">
        <v>11541</v>
      </c>
      <c r="J39" s="46">
        <v>21899</v>
      </c>
      <c r="K39" s="46">
        <v>4927</v>
      </c>
      <c r="L39" s="46">
        <v>10525</v>
      </c>
      <c r="M39" s="46">
        <v>13196</v>
      </c>
      <c r="N39" s="46">
        <v>2638</v>
      </c>
      <c r="O39" s="46">
        <v>9102</v>
      </c>
      <c r="P39" s="46">
        <v>11701</v>
      </c>
      <c r="Q39" s="46">
        <v>26002</v>
      </c>
      <c r="R39" s="46"/>
      <c r="S39" s="46">
        <v>4599</v>
      </c>
      <c r="T39" s="13">
        <f t="shared" si="0"/>
        <v>147810</v>
      </c>
      <c r="U39" s="47">
        <f t="shared" si="1"/>
        <v>0</v>
      </c>
    </row>
    <row r="40" spans="1:21" ht="45" x14ac:dyDescent="0.25">
      <c r="A40" s="50" t="s">
        <v>460</v>
      </c>
      <c r="B40" s="45" t="s">
        <v>464</v>
      </c>
      <c r="C40" s="38"/>
      <c r="D40" s="38"/>
      <c r="E40" s="46"/>
      <c r="F40" s="46"/>
      <c r="G40" s="46"/>
      <c r="H40" s="46"/>
      <c r="I40" s="46">
        <v>472168</v>
      </c>
      <c r="J40" s="46"/>
      <c r="K40" s="46"/>
      <c r="L40" s="46"/>
      <c r="M40" s="46"/>
      <c r="N40" s="46"/>
      <c r="O40" s="46"/>
      <c r="P40" s="46"/>
      <c r="Q40" s="46"/>
      <c r="R40" s="46"/>
      <c r="S40" s="46"/>
      <c r="T40" s="13">
        <f t="shared" si="0"/>
        <v>472168</v>
      </c>
      <c r="U40" s="47">
        <f t="shared" si="1"/>
        <v>0</v>
      </c>
    </row>
    <row r="41" spans="1:21" x14ac:dyDescent="0.25">
      <c r="A41" s="50" t="s">
        <v>460</v>
      </c>
      <c r="B41" s="45" t="s">
        <v>465</v>
      </c>
      <c r="C41" s="38"/>
      <c r="D41" s="46"/>
      <c r="E41" s="46"/>
      <c r="F41" s="46"/>
      <c r="G41" s="46">
        <v>4270</v>
      </c>
      <c r="H41" s="46"/>
      <c r="I41" s="46">
        <v>4270</v>
      </c>
      <c r="J41" s="46"/>
      <c r="K41" s="46"/>
      <c r="L41" s="46"/>
      <c r="M41" s="46"/>
      <c r="N41" s="46"/>
      <c r="O41" s="46"/>
      <c r="P41" s="46"/>
      <c r="Q41" s="46"/>
      <c r="R41" s="46"/>
      <c r="S41" s="46"/>
      <c r="T41" s="13">
        <f t="shared" si="0"/>
        <v>8540</v>
      </c>
      <c r="U41" s="47">
        <f t="shared" si="1"/>
        <v>0</v>
      </c>
    </row>
    <row r="42" spans="1:21" ht="28.5" x14ac:dyDescent="0.25">
      <c r="A42" s="50" t="s">
        <v>460</v>
      </c>
      <c r="B42" s="45" t="s">
        <v>466</v>
      </c>
      <c r="C42" s="38"/>
      <c r="D42" s="46"/>
      <c r="E42" s="46"/>
      <c r="F42" s="46">
        <v>5271</v>
      </c>
      <c r="G42" s="46">
        <v>4941</v>
      </c>
      <c r="H42" s="46">
        <v>4497</v>
      </c>
      <c r="I42" s="46">
        <v>3574</v>
      </c>
      <c r="J42" s="46">
        <v>4827</v>
      </c>
      <c r="K42" s="46">
        <v>3327</v>
      </c>
      <c r="L42" s="46">
        <v>6730</v>
      </c>
      <c r="M42" s="46">
        <v>1893</v>
      </c>
      <c r="N42" s="46">
        <v>4845</v>
      </c>
      <c r="O42" s="46">
        <v>5583</v>
      </c>
      <c r="P42" s="46">
        <v>4798</v>
      </c>
      <c r="Q42" s="46">
        <v>7871</v>
      </c>
      <c r="R42" s="46">
        <v>5411</v>
      </c>
      <c r="S42" s="46">
        <v>2224</v>
      </c>
      <c r="T42" s="13">
        <f t="shared" si="0"/>
        <v>65792</v>
      </c>
      <c r="U42" s="47">
        <f t="shared" si="1"/>
        <v>5411</v>
      </c>
    </row>
    <row r="43" spans="1:21" x14ac:dyDescent="0.25">
      <c r="A43" s="55" t="s">
        <v>460</v>
      </c>
      <c r="B43" s="45" t="s">
        <v>567</v>
      </c>
      <c r="C43" s="38"/>
      <c r="D43" s="46"/>
      <c r="E43" s="46">
        <v>271447</v>
      </c>
      <c r="F43" s="46">
        <v>65430</v>
      </c>
      <c r="G43" s="46">
        <v>98850</v>
      </c>
      <c r="H43" s="46">
        <v>56246</v>
      </c>
      <c r="I43" s="46">
        <v>66069</v>
      </c>
      <c r="J43" s="46">
        <v>83156</v>
      </c>
      <c r="K43" s="46">
        <v>15283</v>
      </c>
      <c r="L43" s="46">
        <v>90563</v>
      </c>
      <c r="M43" s="46">
        <v>79078</v>
      </c>
      <c r="N43" s="46">
        <v>34402</v>
      </c>
      <c r="O43" s="46">
        <v>46582</v>
      </c>
      <c r="P43" s="46">
        <v>92315</v>
      </c>
      <c r="Q43" s="46">
        <v>88160</v>
      </c>
      <c r="R43" s="46">
        <v>72891</v>
      </c>
      <c r="S43" s="46">
        <v>38869</v>
      </c>
      <c r="T43" s="13">
        <f t="shared" ref="T43" si="8">SUM(C43:S43)</f>
        <v>1199341</v>
      </c>
      <c r="U43" s="47">
        <f t="shared" ref="U43" si="9">C43+D43+E43+R43</f>
        <v>344338</v>
      </c>
    </row>
    <row r="44" spans="1:21" ht="51.75" x14ac:dyDescent="0.25">
      <c r="A44" s="50" t="s">
        <v>460</v>
      </c>
      <c r="B44" s="58" t="s">
        <v>566</v>
      </c>
      <c r="C44" s="38"/>
      <c r="D44" s="38"/>
      <c r="E44" s="46"/>
      <c r="F44" s="46">
        <v>441624</v>
      </c>
      <c r="G44" s="46">
        <v>456518</v>
      </c>
      <c r="H44" s="46">
        <v>454400</v>
      </c>
      <c r="I44" s="46">
        <v>458088</v>
      </c>
      <c r="J44" s="46">
        <v>631685</v>
      </c>
      <c r="K44" s="46">
        <v>256295</v>
      </c>
      <c r="L44" s="46">
        <v>580906</v>
      </c>
      <c r="M44" s="46">
        <v>632652</v>
      </c>
      <c r="N44" s="46">
        <v>476278</v>
      </c>
      <c r="O44" s="46">
        <v>307695</v>
      </c>
      <c r="P44" s="46">
        <v>321159</v>
      </c>
      <c r="Q44" s="46">
        <v>586535</v>
      </c>
      <c r="R44" s="46">
        <v>226386</v>
      </c>
      <c r="S44" s="46">
        <v>305842</v>
      </c>
      <c r="T44" s="13">
        <f t="shared" si="0"/>
        <v>6136063</v>
      </c>
      <c r="U44" s="47">
        <f t="shared" si="1"/>
        <v>226386</v>
      </c>
    </row>
    <row r="45" spans="1:21" s="61" customFormat="1" ht="12.75" x14ac:dyDescent="0.2">
      <c r="A45" s="50"/>
      <c r="B45" s="59" t="s">
        <v>467</v>
      </c>
      <c r="C45" s="60">
        <f t="shared" ref="C45:U45" si="10">SUM(C9:C44)</f>
        <v>9086646</v>
      </c>
      <c r="D45" s="60">
        <f t="shared" si="10"/>
        <v>7195683</v>
      </c>
      <c r="E45" s="60">
        <f t="shared" si="10"/>
        <v>6267178</v>
      </c>
      <c r="F45" s="60">
        <f t="shared" si="10"/>
        <v>621159</v>
      </c>
      <c r="G45" s="60">
        <f t="shared" si="10"/>
        <v>790032</v>
      </c>
      <c r="H45" s="60">
        <f t="shared" si="10"/>
        <v>634906</v>
      </c>
      <c r="I45" s="60">
        <f t="shared" si="10"/>
        <v>1193615</v>
      </c>
      <c r="J45" s="60">
        <f t="shared" si="10"/>
        <v>886866</v>
      </c>
      <c r="K45" s="60">
        <f t="shared" si="10"/>
        <v>355339</v>
      </c>
      <c r="L45" s="60">
        <f t="shared" si="10"/>
        <v>801991</v>
      </c>
      <c r="M45" s="60">
        <f t="shared" si="10"/>
        <v>990164</v>
      </c>
      <c r="N45" s="60">
        <f t="shared" si="10"/>
        <v>760290</v>
      </c>
      <c r="O45" s="60">
        <f t="shared" si="10"/>
        <v>445525</v>
      </c>
      <c r="P45" s="60">
        <f t="shared" si="10"/>
        <v>520381</v>
      </c>
      <c r="Q45" s="60">
        <f t="shared" si="10"/>
        <v>828431</v>
      </c>
      <c r="R45" s="60">
        <f t="shared" si="10"/>
        <v>315874</v>
      </c>
      <c r="S45" s="60">
        <f t="shared" si="10"/>
        <v>423541</v>
      </c>
      <c r="T45" s="60">
        <f t="shared" si="10"/>
        <v>32117621</v>
      </c>
      <c r="U45" s="60">
        <f t="shared" si="10"/>
        <v>22865381</v>
      </c>
    </row>
    <row r="46" spans="1:21" s="61" customFormat="1" ht="12.75" x14ac:dyDescent="0.2">
      <c r="A46" s="50" t="s">
        <v>460</v>
      </c>
      <c r="B46" s="62" t="s">
        <v>468</v>
      </c>
      <c r="C46" s="60"/>
      <c r="D46" s="60"/>
      <c r="E46" s="63"/>
      <c r="F46" s="63"/>
      <c r="G46" s="63"/>
      <c r="H46" s="63"/>
      <c r="I46" s="63"/>
      <c r="J46" s="63"/>
      <c r="K46" s="63"/>
      <c r="L46" s="63"/>
      <c r="M46" s="63"/>
      <c r="N46" s="63"/>
      <c r="O46" s="63"/>
      <c r="P46" s="63"/>
      <c r="Q46" s="63"/>
      <c r="R46" s="63"/>
      <c r="S46" s="63"/>
      <c r="T46" s="64">
        <f>SUM(C46:S46)</f>
        <v>0</v>
      </c>
      <c r="U46" s="47">
        <f>C46+D46+E46+R46</f>
        <v>0</v>
      </c>
    </row>
    <row r="47" spans="1:21" s="61" customFormat="1" ht="12.75" x14ac:dyDescent="0.2">
      <c r="A47" s="65"/>
      <c r="B47" s="59" t="s">
        <v>469</v>
      </c>
      <c r="C47" s="60">
        <f t="shared" ref="C47:U47" si="11">C45+SUM(C46:C46)</f>
        <v>9086646</v>
      </c>
      <c r="D47" s="60">
        <f t="shared" si="11"/>
        <v>7195683</v>
      </c>
      <c r="E47" s="60">
        <f t="shared" si="11"/>
        <v>6267178</v>
      </c>
      <c r="F47" s="60">
        <f t="shared" si="11"/>
        <v>621159</v>
      </c>
      <c r="G47" s="60">
        <f t="shared" si="11"/>
        <v>790032</v>
      </c>
      <c r="H47" s="60">
        <f t="shared" si="11"/>
        <v>634906</v>
      </c>
      <c r="I47" s="60">
        <f t="shared" si="11"/>
        <v>1193615</v>
      </c>
      <c r="J47" s="60">
        <f t="shared" si="11"/>
        <v>886866</v>
      </c>
      <c r="K47" s="60">
        <f t="shared" si="11"/>
        <v>355339</v>
      </c>
      <c r="L47" s="60">
        <f t="shared" si="11"/>
        <v>801991</v>
      </c>
      <c r="M47" s="60">
        <f t="shared" si="11"/>
        <v>990164</v>
      </c>
      <c r="N47" s="60">
        <f t="shared" si="11"/>
        <v>760290</v>
      </c>
      <c r="O47" s="60">
        <f t="shared" si="11"/>
        <v>445525</v>
      </c>
      <c r="P47" s="60">
        <f t="shared" si="11"/>
        <v>520381</v>
      </c>
      <c r="Q47" s="60">
        <f t="shared" si="11"/>
        <v>828431</v>
      </c>
      <c r="R47" s="60">
        <f t="shared" si="11"/>
        <v>315874</v>
      </c>
      <c r="S47" s="60">
        <f t="shared" si="11"/>
        <v>423541</v>
      </c>
      <c r="T47" s="60">
        <f t="shared" si="11"/>
        <v>32117621</v>
      </c>
      <c r="U47" s="60">
        <f t="shared" si="11"/>
        <v>22865381</v>
      </c>
    </row>
    <row r="48" spans="1:21" x14ac:dyDescent="0.25">
      <c r="A48" s="66"/>
      <c r="B48" s="67" t="s">
        <v>470</v>
      </c>
      <c r="C48" s="68">
        <f t="shared" ref="C48:U48" si="12">SUM(C35:C44)+SUM(C46:C46)</f>
        <v>0</v>
      </c>
      <c r="D48" s="68">
        <f t="shared" si="12"/>
        <v>0</v>
      </c>
      <c r="E48" s="68">
        <f t="shared" si="12"/>
        <v>271447</v>
      </c>
      <c r="F48" s="68">
        <f t="shared" si="12"/>
        <v>602176</v>
      </c>
      <c r="G48" s="68">
        <f t="shared" si="12"/>
        <v>654502</v>
      </c>
      <c r="H48" s="68">
        <f t="shared" si="12"/>
        <v>618477</v>
      </c>
      <c r="I48" s="68">
        <f t="shared" si="12"/>
        <v>1101029</v>
      </c>
      <c r="J48" s="68">
        <f t="shared" si="12"/>
        <v>869898</v>
      </c>
      <c r="K48" s="68">
        <f t="shared" si="12"/>
        <v>346499</v>
      </c>
      <c r="L48" s="68">
        <f t="shared" si="12"/>
        <v>770463</v>
      </c>
      <c r="M48" s="68">
        <f t="shared" si="12"/>
        <v>888064</v>
      </c>
      <c r="N48" s="68">
        <f t="shared" si="12"/>
        <v>544207</v>
      </c>
      <c r="O48" s="68">
        <f t="shared" si="12"/>
        <v>407187</v>
      </c>
      <c r="P48" s="68">
        <f t="shared" si="12"/>
        <v>491231</v>
      </c>
      <c r="Q48" s="68">
        <f t="shared" si="12"/>
        <v>802821</v>
      </c>
      <c r="R48" s="68">
        <f t="shared" si="12"/>
        <v>304688</v>
      </c>
      <c r="S48" s="68">
        <f t="shared" si="12"/>
        <v>413957</v>
      </c>
      <c r="T48" s="68">
        <f t="shared" si="12"/>
        <v>9086646</v>
      </c>
      <c r="U48" s="68">
        <f t="shared" si="12"/>
        <v>576135</v>
      </c>
    </row>
    <row r="49" spans="1:21" x14ac:dyDescent="0.25">
      <c r="A49" s="69"/>
      <c r="B49" s="70" t="s">
        <v>471</v>
      </c>
      <c r="C49" s="70"/>
      <c r="D49" s="70"/>
      <c r="E49" s="71"/>
      <c r="F49" s="71"/>
      <c r="G49" s="71"/>
      <c r="H49" s="71"/>
      <c r="I49" s="71"/>
      <c r="J49" s="71"/>
      <c r="K49" s="71"/>
      <c r="L49" s="71"/>
      <c r="M49" s="71"/>
      <c r="N49" s="71"/>
      <c r="O49" s="71"/>
      <c r="P49" s="71"/>
      <c r="Q49" s="71"/>
      <c r="R49" s="71"/>
      <c r="S49" s="71"/>
      <c r="T49" s="72">
        <f>-T48</f>
        <v>-9086646</v>
      </c>
      <c r="U49">
        <f>C49+D49+E49+R49</f>
        <v>0</v>
      </c>
    </row>
    <row r="50" spans="1:21" x14ac:dyDescent="0.25">
      <c r="B50" s="59" t="s">
        <v>472</v>
      </c>
      <c r="T50" s="73">
        <f>T47+T49</f>
        <v>23030975</v>
      </c>
    </row>
  </sheetData>
  <mergeCells count="4">
    <mergeCell ref="B5:T5"/>
    <mergeCell ref="O3:U3"/>
    <mergeCell ref="O1:U1"/>
    <mergeCell ref="O2:U2"/>
  </mergeCells>
  <pageMargins left="0.25" right="0.25" top="0.75" bottom="0.75" header="0.3" footer="0.3"/>
  <pageSetup paperSize="9" scale="75"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zoomScaleNormal="100" workbookViewId="0">
      <selection activeCell="J25" sqref="J25"/>
    </sheetView>
  </sheetViews>
  <sheetFormatPr defaultRowHeight="15" x14ac:dyDescent="0.25"/>
  <cols>
    <col min="1" max="1" width="16.42578125" customWidth="1"/>
    <col min="2" max="2" width="46.140625" customWidth="1"/>
    <col min="3" max="3" width="18.85546875" customWidth="1"/>
  </cols>
  <sheetData>
    <row r="1" spans="1:3" ht="15.75" x14ac:dyDescent="0.25">
      <c r="B1" s="101" t="s">
        <v>404</v>
      </c>
      <c r="C1" s="101"/>
    </row>
    <row r="2" spans="1:3" ht="15.75" x14ac:dyDescent="0.25">
      <c r="B2" s="101" t="s">
        <v>570</v>
      </c>
      <c r="C2" s="101"/>
    </row>
    <row r="3" spans="1:3" ht="15.75" x14ac:dyDescent="0.25">
      <c r="A3" s="74"/>
      <c r="B3" s="101" t="s">
        <v>571</v>
      </c>
      <c r="C3" s="101"/>
    </row>
    <row r="4" spans="1:3" ht="15.75" x14ac:dyDescent="0.25">
      <c r="A4" s="74"/>
      <c r="B4" s="102"/>
      <c r="C4" s="102"/>
    </row>
    <row r="5" spans="1:3" ht="15.75" x14ac:dyDescent="0.25">
      <c r="A5" s="74"/>
      <c r="B5" s="98" t="s">
        <v>473</v>
      </c>
    </row>
    <row r="6" spans="1:3" x14ac:dyDescent="0.25">
      <c r="A6" s="75" t="s">
        <v>4</v>
      </c>
      <c r="B6" s="75" t="s">
        <v>474</v>
      </c>
      <c r="C6" s="75" t="s">
        <v>561</v>
      </c>
    </row>
    <row r="7" spans="1:3" x14ac:dyDescent="0.25">
      <c r="A7" s="76"/>
      <c r="B7" s="77" t="s">
        <v>475</v>
      </c>
      <c r="C7" s="46">
        <f>C8+C9</f>
        <v>25685505</v>
      </c>
    </row>
    <row r="8" spans="1:3" x14ac:dyDescent="0.25">
      <c r="A8" s="76"/>
      <c r="B8" s="77" t="s">
        <v>476</v>
      </c>
      <c r="C8" s="46">
        <v>2654530</v>
      </c>
    </row>
    <row r="9" spans="1:3" x14ac:dyDescent="0.25">
      <c r="A9" s="76"/>
      <c r="B9" s="79" t="s">
        <v>477</v>
      </c>
      <c r="C9" s="80">
        <f>C10+C14+C15+C16+C17+C18+C19+C23+C24</f>
        <v>23030975</v>
      </c>
    </row>
    <row r="10" spans="1:3" x14ac:dyDescent="0.25">
      <c r="A10" s="76"/>
      <c r="B10" s="77" t="s">
        <v>478</v>
      </c>
      <c r="C10" s="80">
        <f>SUM(C11:C13)</f>
        <v>12790497</v>
      </c>
    </row>
    <row r="11" spans="1:3" x14ac:dyDescent="0.25">
      <c r="A11" s="76" t="s">
        <v>479</v>
      </c>
      <c r="B11" s="81" t="s">
        <v>480</v>
      </c>
      <c r="C11" s="46">
        <v>11556446</v>
      </c>
    </row>
    <row r="12" spans="1:3" x14ac:dyDescent="0.25">
      <c r="A12" s="76" t="s">
        <v>481</v>
      </c>
      <c r="B12" s="81" t="s">
        <v>482</v>
      </c>
      <c r="C12" s="46">
        <v>1199341</v>
      </c>
    </row>
    <row r="13" spans="1:3" x14ac:dyDescent="0.25">
      <c r="A13" s="76" t="s">
        <v>483</v>
      </c>
      <c r="B13" s="81" t="s">
        <v>484</v>
      </c>
      <c r="C13" s="46">
        <v>34710</v>
      </c>
    </row>
    <row r="14" spans="1:3" x14ac:dyDescent="0.25">
      <c r="A14" s="82" t="s">
        <v>485</v>
      </c>
      <c r="B14" s="83" t="s">
        <v>486</v>
      </c>
      <c r="C14" s="46">
        <v>1073</v>
      </c>
    </row>
    <row r="15" spans="1:3" x14ac:dyDescent="0.25">
      <c r="A15" s="76" t="s">
        <v>487</v>
      </c>
      <c r="B15" s="77" t="s">
        <v>488</v>
      </c>
      <c r="C15" s="46">
        <v>25573</v>
      </c>
    </row>
    <row r="16" spans="1:3" x14ac:dyDescent="0.25">
      <c r="A16" s="76" t="s">
        <v>489</v>
      </c>
      <c r="B16" s="77" t="s">
        <v>490</v>
      </c>
      <c r="C16" s="46">
        <v>2400</v>
      </c>
    </row>
    <row r="17" spans="1:3" x14ac:dyDescent="0.25">
      <c r="A17" s="76" t="s">
        <v>491</v>
      </c>
      <c r="B17" s="77" t="s">
        <v>492</v>
      </c>
      <c r="C17" s="46">
        <v>6837</v>
      </c>
    </row>
    <row r="18" spans="1:3" x14ac:dyDescent="0.25">
      <c r="A18" s="76" t="s">
        <v>493</v>
      </c>
      <c r="B18" s="77" t="s">
        <v>494</v>
      </c>
      <c r="C18" s="46">
        <v>0</v>
      </c>
    </row>
    <row r="19" spans="1:3" x14ac:dyDescent="0.25">
      <c r="A19" s="76" t="s">
        <v>495</v>
      </c>
      <c r="B19" s="77" t="s">
        <v>496</v>
      </c>
      <c r="C19" s="80">
        <f>SUM(C20:C22)</f>
        <v>8846618</v>
      </c>
    </row>
    <row r="20" spans="1:3" ht="31.5" x14ac:dyDescent="0.25">
      <c r="A20" s="84" t="s">
        <v>497</v>
      </c>
      <c r="B20" s="85" t="s">
        <v>498</v>
      </c>
      <c r="C20" s="46">
        <v>4496655</v>
      </c>
    </row>
    <row r="21" spans="1:3" ht="31.5" x14ac:dyDescent="0.25">
      <c r="A21" s="84" t="s">
        <v>499</v>
      </c>
      <c r="B21" s="86" t="s">
        <v>500</v>
      </c>
      <c r="C21" s="46">
        <v>4337943</v>
      </c>
    </row>
    <row r="22" spans="1:3" ht="31.5" x14ac:dyDescent="0.25">
      <c r="A22" s="84" t="s">
        <v>501</v>
      </c>
      <c r="B22" s="86" t="s">
        <v>502</v>
      </c>
      <c r="C22" s="46">
        <v>12020</v>
      </c>
    </row>
    <row r="23" spans="1:3" x14ac:dyDescent="0.25">
      <c r="A23" s="76" t="s">
        <v>503</v>
      </c>
      <c r="B23" s="77" t="s">
        <v>504</v>
      </c>
      <c r="C23" s="46">
        <v>310700</v>
      </c>
    </row>
    <row r="24" spans="1:3" x14ac:dyDescent="0.25">
      <c r="A24" s="76" t="s">
        <v>505</v>
      </c>
      <c r="B24" s="87" t="s">
        <v>506</v>
      </c>
      <c r="C24" s="46">
        <v>1047277</v>
      </c>
    </row>
    <row r="25" spans="1:3" x14ac:dyDescent="0.25">
      <c r="A25" s="76"/>
      <c r="B25" s="76"/>
      <c r="C25" s="46"/>
    </row>
    <row r="26" spans="1:3" x14ac:dyDescent="0.25">
      <c r="A26" s="76"/>
      <c r="B26" s="88" t="s">
        <v>507</v>
      </c>
      <c r="C26" s="46"/>
    </row>
    <row r="27" spans="1:3" x14ac:dyDescent="0.25">
      <c r="A27" s="89" t="s">
        <v>32</v>
      </c>
      <c r="B27" s="87" t="s">
        <v>508</v>
      </c>
      <c r="C27" s="80">
        <f>SUM(C28:C31)</f>
        <v>2677631</v>
      </c>
    </row>
    <row r="28" spans="1:3" ht="30" x14ac:dyDescent="0.25">
      <c r="A28" s="76" t="s">
        <v>32</v>
      </c>
      <c r="B28" s="90" t="s">
        <v>509</v>
      </c>
      <c r="C28" s="46">
        <v>2561973</v>
      </c>
    </row>
    <row r="29" spans="1:3" ht="30" x14ac:dyDescent="0.25">
      <c r="A29" s="76" t="s">
        <v>510</v>
      </c>
      <c r="B29" s="91" t="s">
        <v>511</v>
      </c>
      <c r="C29" s="46">
        <v>0</v>
      </c>
    </row>
    <row r="30" spans="1:3" ht="30" x14ac:dyDescent="0.25">
      <c r="A30" s="76" t="s">
        <v>177</v>
      </c>
      <c r="B30" s="81" t="s">
        <v>512</v>
      </c>
      <c r="C30" s="46">
        <v>58292</v>
      </c>
    </row>
    <row r="31" spans="1:3" ht="30" x14ac:dyDescent="0.25">
      <c r="A31" s="76" t="s">
        <v>394</v>
      </c>
      <c r="B31" s="81" t="s">
        <v>513</v>
      </c>
      <c r="C31" s="46">
        <v>57366</v>
      </c>
    </row>
    <row r="32" spans="1:3" x14ac:dyDescent="0.25">
      <c r="A32" s="89" t="s">
        <v>514</v>
      </c>
      <c r="B32" s="87" t="s">
        <v>515</v>
      </c>
      <c r="C32" s="80">
        <f>SUM(C33:C35)</f>
        <v>2478</v>
      </c>
    </row>
    <row r="33" spans="1:3" x14ac:dyDescent="0.25">
      <c r="A33" s="76" t="s">
        <v>230</v>
      </c>
      <c r="B33" s="76" t="s">
        <v>516</v>
      </c>
      <c r="C33" s="46">
        <v>1320</v>
      </c>
    </row>
    <row r="34" spans="1:3" ht="30" x14ac:dyDescent="0.25">
      <c r="A34" s="76" t="s">
        <v>158</v>
      </c>
      <c r="B34" s="81" t="s">
        <v>517</v>
      </c>
      <c r="C34" s="46">
        <v>218</v>
      </c>
    </row>
    <row r="35" spans="1:3" ht="31.5" x14ac:dyDescent="0.25">
      <c r="A35" s="76" t="s">
        <v>130</v>
      </c>
      <c r="B35" s="92" t="s">
        <v>518</v>
      </c>
      <c r="C35" s="46">
        <v>940</v>
      </c>
    </row>
    <row r="36" spans="1:3" x14ac:dyDescent="0.25">
      <c r="A36" s="89" t="s">
        <v>519</v>
      </c>
      <c r="B36" s="87" t="s">
        <v>520</v>
      </c>
      <c r="C36" s="80">
        <f>SUM(C37:C39)</f>
        <v>130874</v>
      </c>
    </row>
    <row r="37" spans="1:3" ht="30" x14ac:dyDescent="0.25">
      <c r="A37" s="76" t="s">
        <v>197</v>
      </c>
      <c r="B37" s="81" t="s">
        <v>521</v>
      </c>
      <c r="C37" s="46">
        <v>121281</v>
      </c>
    </row>
    <row r="38" spans="1:3" ht="30" x14ac:dyDescent="0.25">
      <c r="A38" s="76" t="s">
        <v>218</v>
      </c>
      <c r="B38" s="81" t="s">
        <v>522</v>
      </c>
      <c r="C38" s="46">
        <v>7168</v>
      </c>
    </row>
    <row r="39" spans="1:3" ht="15.75" x14ac:dyDescent="0.25">
      <c r="A39" s="93" t="s">
        <v>106</v>
      </c>
      <c r="B39" s="94" t="s">
        <v>523</v>
      </c>
      <c r="C39" s="46">
        <v>2425</v>
      </c>
    </row>
    <row r="40" spans="1:3" x14ac:dyDescent="0.25">
      <c r="A40" s="89" t="s">
        <v>524</v>
      </c>
      <c r="B40" s="87" t="s">
        <v>525</v>
      </c>
      <c r="C40" s="80">
        <f>SUM(C41:C43)</f>
        <v>0</v>
      </c>
    </row>
    <row r="41" spans="1:3" x14ac:dyDescent="0.25">
      <c r="A41" s="76" t="s">
        <v>526</v>
      </c>
      <c r="B41" s="76" t="s">
        <v>527</v>
      </c>
      <c r="C41" s="46"/>
    </row>
    <row r="42" spans="1:3" x14ac:dyDescent="0.25">
      <c r="A42" s="76" t="s">
        <v>528</v>
      </c>
      <c r="B42" s="76" t="s">
        <v>529</v>
      </c>
      <c r="C42" s="46"/>
    </row>
    <row r="43" spans="1:3" ht="30" x14ac:dyDescent="0.25">
      <c r="A43" s="76" t="s">
        <v>530</v>
      </c>
      <c r="B43" s="81" t="s">
        <v>531</v>
      </c>
      <c r="C43" s="46"/>
    </row>
    <row r="44" spans="1:3" x14ac:dyDescent="0.25">
      <c r="A44" s="89" t="s">
        <v>532</v>
      </c>
      <c r="B44" s="95" t="s">
        <v>533</v>
      </c>
      <c r="C44" s="80">
        <f>SUM(C45:C47)</f>
        <v>3684471</v>
      </c>
    </row>
    <row r="45" spans="1:3" x14ac:dyDescent="0.25">
      <c r="A45" s="76" t="s">
        <v>146</v>
      </c>
      <c r="B45" s="76" t="s">
        <v>534</v>
      </c>
      <c r="C45" s="46">
        <v>196024</v>
      </c>
    </row>
    <row r="46" spans="1:3" x14ac:dyDescent="0.25">
      <c r="A46" s="76" t="s">
        <v>351</v>
      </c>
      <c r="B46" s="76" t="s">
        <v>535</v>
      </c>
      <c r="C46" s="46">
        <v>399890</v>
      </c>
    </row>
    <row r="47" spans="1:3" ht="30" x14ac:dyDescent="0.25">
      <c r="A47" s="76" t="s">
        <v>35</v>
      </c>
      <c r="B47" s="81" t="s">
        <v>536</v>
      </c>
      <c r="C47" s="46">
        <v>3088557</v>
      </c>
    </row>
    <row r="48" spans="1:3" x14ac:dyDescent="0.25">
      <c r="A48" s="89" t="s">
        <v>537</v>
      </c>
      <c r="B48" s="77" t="s">
        <v>538</v>
      </c>
      <c r="C48" s="80">
        <f>C49</f>
        <v>109961</v>
      </c>
    </row>
    <row r="49" spans="1:3" ht="30" x14ac:dyDescent="0.25">
      <c r="A49" s="76" t="s">
        <v>42</v>
      </c>
      <c r="B49" s="91" t="s">
        <v>539</v>
      </c>
      <c r="C49" s="96">
        <v>109961</v>
      </c>
    </row>
    <row r="50" spans="1:3" x14ac:dyDescent="0.25">
      <c r="A50" s="89" t="s">
        <v>540</v>
      </c>
      <c r="B50" s="77" t="s">
        <v>541</v>
      </c>
      <c r="C50" s="80">
        <f>SUM(C51:C54)</f>
        <v>2868821</v>
      </c>
    </row>
    <row r="51" spans="1:3" x14ac:dyDescent="0.25">
      <c r="A51" s="76" t="s">
        <v>45</v>
      </c>
      <c r="B51" s="76" t="s">
        <v>542</v>
      </c>
      <c r="C51" s="46">
        <v>998176</v>
      </c>
    </row>
    <row r="52" spans="1:3" x14ac:dyDescent="0.25">
      <c r="A52" s="76" t="s">
        <v>48</v>
      </c>
      <c r="B52" s="76" t="s">
        <v>543</v>
      </c>
      <c r="C52" s="46">
        <v>1790154</v>
      </c>
    </row>
    <row r="53" spans="1:3" ht="30" x14ac:dyDescent="0.25">
      <c r="A53" s="76" t="s">
        <v>166</v>
      </c>
      <c r="B53" s="81" t="s">
        <v>544</v>
      </c>
      <c r="C53" s="46">
        <v>57027</v>
      </c>
    </row>
    <row r="54" spans="1:3" ht="31.5" x14ac:dyDescent="0.25">
      <c r="A54" s="76" t="s">
        <v>70</v>
      </c>
      <c r="B54" s="92" t="s">
        <v>545</v>
      </c>
      <c r="C54" s="46">
        <v>23464</v>
      </c>
    </row>
    <row r="55" spans="1:3" x14ac:dyDescent="0.25">
      <c r="A55" s="89" t="s">
        <v>430</v>
      </c>
      <c r="B55" s="87" t="s">
        <v>546</v>
      </c>
      <c r="C55" s="80">
        <f>SUM(C56:C60)</f>
        <v>9902142</v>
      </c>
    </row>
    <row r="56" spans="1:3" x14ac:dyDescent="0.25">
      <c r="A56" s="76" t="s">
        <v>52</v>
      </c>
      <c r="B56" s="76" t="s">
        <v>547</v>
      </c>
      <c r="C56" s="46">
        <v>3141364</v>
      </c>
    </row>
    <row r="57" spans="1:3" ht="49.5" customHeight="1" x14ac:dyDescent="0.25">
      <c r="A57" s="76" t="s">
        <v>57</v>
      </c>
      <c r="B57" s="76" t="s">
        <v>548</v>
      </c>
      <c r="C57" s="46">
        <v>4526722</v>
      </c>
    </row>
    <row r="58" spans="1:3" x14ac:dyDescent="0.25">
      <c r="A58" s="76" t="s">
        <v>74</v>
      </c>
      <c r="B58" s="76" t="s">
        <v>549</v>
      </c>
      <c r="C58" s="46">
        <v>1232972</v>
      </c>
    </row>
    <row r="59" spans="1:3" x14ac:dyDescent="0.25">
      <c r="A59" s="76" t="s">
        <v>62</v>
      </c>
      <c r="B59" s="76" t="s">
        <v>550</v>
      </c>
      <c r="C59" s="46">
        <v>534279</v>
      </c>
    </row>
    <row r="60" spans="1:3" x14ac:dyDescent="0.25">
      <c r="A60" s="76" t="s">
        <v>174</v>
      </c>
      <c r="B60" s="76" t="s">
        <v>551</v>
      </c>
      <c r="C60" s="46">
        <v>466805</v>
      </c>
    </row>
    <row r="61" spans="1:3" x14ac:dyDescent="0.25">
      <c r="A61" s="89" t="s">
        <v>432</v>
      </c>
      <c r="B61" s="87" t="s">
        <v>552</v>
      </c>
      <c r="C61" s="80">
        <f>SUM(C62:C65)</f>
        <v>2652745</v>
      </c>
    </row>
    <row r="62" spans="1:3" x14ac:dyDescent="0.25">
      <c r="A62" s="76" t="s">
        <v>98</v>
      </c>
      <c r="B62" s="74" t="s">
        <v>553</v>
      </c>
      <c r="C62" s="46">
        <v>935195</v>
      </c>
    </row>
    <row r="63" spans="1:3" x14ac:dyDescent="0.25">
      <c r="A63" s="76" t="s">
        <v>67</v>
      </c>
      <c r="B63" s="76" t="s">
        <v>554</v>
      </c>
      <c r="C63" s="46">
        <v>191782</v>
      </c>
    </row>
    <row r="64" spans="1:3" ht="30" x14ac:dyDescent="0.25">
      <c r="A64" s="76" t="s">
        <v>79</v>
      </c>
      <c r="B64" s="81" t="s">
        <v>555</v>
      </c>
      <c r="C64" s="46">
        <v>819221</v>
      </c>
    </row>
    <row r="65" spans="1:3" x14ac:dyDescent="0.25">
      <c r="A65" s="76" t="s">
        <v>64</v>
      </c>
      <c r="B65" s="76" t="s">
        <v>556</v>
      </c>
      <c r="C65" s="46">
        <v>706547</v>
      </c>
    </row>
    <row r="66" spans="1:3" x14ac:dyDescent="0.25">
      <c r="A66" s="76"/>
      <c r="B66" s="87" t="s">
        <v>557</v>
      </c>
      <c r="C66" s="80">
        <f>C67</f>
        <v>1001852</v>
      </c>
    </row>
    <row r="67" spans="1:3" x14ac:dyDescent="0.25">
      <c r="A67" s="76"/>
      <c r="B67" s="76" t="s">
        <v>558</v>
      </c>
      <c r="C67" s="46">
        <v>1001852</v>
      </c>
    </row>
    <row r="68" spans="1:3" x14ac:dyDescent="0.25">
      <c r="A68" s="76"/>
      <c r="B68" s="87" t="s">
        <v>559</v>
      </c>
      <c r="C68" s="80">
        <f>C27+C32+C36+C40+C44+C48+C50+C55+C61+C66</f>
        <v>23030975</v>
      </c>
    </row>
    <row r="69" spans="1:3" x14ac:dyDescent="0.25">
      <c r="A69" s="76"/>
      <c r="B69" s="87" t="s">
        <v>560</v>
      </c>
      <c r="C69" s="78">
        <f>C7-C68</f>
        <v>2654530</v>
      </c>
    </row>
  </sheetData>
  <mergeCells count="3">
    <mergeCell ref="B1:C1"/>
    <mergeCell ref="B2:C2"/>
    <mergeCell ref="B3:C3"/>
  </mergeCells>
  <pageMargins left="0.7" right="0.7" top="0.75" bottom="0.75" header="0.3" footer="0.3"/>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Atšifrējums izdevumi</vt:lpstr>
      <vt:lpstr>Atšifrējums ieņēmumi</vt:lpstr>
      <vt:lpstr>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DaceC</cp:lastModifiedBy>
  <cp:lastPrinted>2018-01-18T16:23:52Z</cp:lastPrinted>
  <dcterms:created xsi:type="dcterms:W3CDTF">2018-01-10T07:48:35Z</dcterms:created>
  <dcterms:modified xsi:type="dcterms:W3CDTF">2018-01-18T16:28:06Z</dcterms:modified>
</cp:coreProperties>
</file>